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8275" windowHeight="11805" activeTab="5"/>
  </bookViews>
  <sheets>
    <sheet name="CPNA Barrio Lindo" sheetId="1" r:id="rId1"/>
    <sheet name="CPNA Fortaleza San Luis" sheetId="2" r:id="rId2"/>
    <sheet name="CPNA Janico" sheetId="3" r:id="rId3"/>
    <sheet name="CPNA Los Guandules" sheetId="4" r:id="rId4"/>
    <sheet name="CPNA La Leonor" sheetId="5" r:id="rId5"/>
    <sheet name="Centro Sanitario Puerto Plata" sheetId="6" r:id="rId6"/>
  </sheets>
  <definedNames>
    <definedName name="_xlnm.Print_Area" localSheetId="5">'Centro Sanitario Puerto Plata'!$A$1:$F$78</definedName>
    <definedName name="_xlnm.Print_Area" localSheetId="0">'CPNA Barrio Lindo'!$A$1:$F$66</definedName>
    <definedName name="_xlnm.Print_Area" localSheetId="1">'CPNA Fortaleza San Luis'!$A$1:$F$60</definedName>
    <definedName name="_xlnm.Print_Area" localSheetId="2">'CPNA Janico'!$A$1:$F$65</definedName>
    <definedName name="_xlnm.Print_Area" localSheetId="4">'CPNA La Leonor'!$A$1:$F$74</definedName>
    <definedName name="_xlnm.Print_Area" localSheetId="3">'CPNA Los Guandules'!$A$1:$F$70</definedName>
    <definedName name="Cantidad" localSheetId="3">'CPNA Los Guandules'!$D:$D</definedName>
    <definedName name="Precio" localSheetId="3">'CPNA Los Guandules'!$F:$F</definedName>
  </definedNames>
  <calcPr calcId="144525"/>
</workbook>
</file>

<file path=xl/calcChain.xml><?xml version="1.0" encoding="utf-8"?>
<calcChain xmlns="http://schemas.openxmlformats.org/spreadsheetml/2006/main">
  <c r="F41" i="6" l="1"/>
  <c r="F40" i="6"/>
  <c r="F37" i="5"/>
  <c r="F36" i="5" s="1"/>
  <c r="F39" i="4"/>
  <c r="F38" i="4"/>
  <c r="F22" i="2"/>
  <c r="F21" i="2"/>
  <c r="F29" i="1"/>
  <c r="F28" i="1" s="1"/>
  <c r="F61" i="6" l="1"/>
  <c r="F59" i="6"/>
  <c r="F57" i="6"/>
  <c r="F55" i="6"/>
  <c r="F53" i="6"/>
  <c r="F51" i="6"/>
  <c r="F14" i="5"/>
  <c r="F10" i="5"/>
  <c r="F50" i="4"/>
  <c r="F32" i="3"/>
  <c r="F31" i="3"/>
  <c r="F28" i="3"/>
  <c r="F39" i="3"/>
  <c r="F36" i="3"/>
  <c r="F34" i="3"/>
  <c r="F33" i="3" s="1"/>
  <c r="F40" i="2"/>
  <c r="F41" i="2"/>
  <c r="F42" i="2"/>
  <c r="F43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0" i="2"/>
  <c r="F19" i="2"/>
  <c r="F17" i="2"/>
  <c r="F16" i="2"/>
  <c r="F15" i="2"/>
  <c r="F14" i="2"/>
  <c r="F13" i="2"/>
  <c r="F11" i="2"/>
  <c r="F10" i="2"/>
  <c r="F9" i="2" l="1"/>
  <c r="F18" i="2"/>
  <c r="F12" i="2"/>
  <c r="F12" i="1"/>
  <c r="F11" i="1"/>
  <c r="F10" i="1"/>
  <c r="F9" i="1"/>
  <c r="A10" i="6" l="1"/>
  <c r="A11" i="6" s="1"/>
  <c r="A12" i="6" s="1"/>
  <c r="A13" i="6" s="1"/>
  <c r="A14" i="6" s="1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8" i="6" s="1"/>
  <c r="A29" i="6" s="1"/>
  <c r="A30" i="6" s="1"/>
  <c r="A31" i="6" s="1"/>
  <c r="A32" i="6" s="1"/>
  <c r="A33" i="6" s="1"/>
  <c r="A35" i="6" s="1"/>
  <c r="A36" i="6" s="1"/>
  <c r="A37" i="6" s="1"/>
  <c r="A38" i="6" s="1"/>
  <c r="A39" i="6" s="1"/>
  <c r="F10" i="6"/>
  <c r="F11" i="6"/>
  <c r="F12" i="6"/>
  <c r="F13" i="6"/>
  <c r="C14" i="6"/>
  <c r="F14" i="6" s="1"/>
  <c r="C15" i="6"/>
  <c r="F15" i="6" s="1"/>
  <c r="C17" i="6"/>
  <c r="F19" i="6"/>
  <c r="F18" i="6" s="1"/>
  <c r="F20" i="6"/>
  <c r="F21" i="6"/>
  <c r="F22" i="6"/>
  <c r="F23" i="6"/>
  <c r="F24" i="6"/>
  <c r="F25" i="6"/>
  <c r="C26" i="6"/>
  <c r="F26" i="6" s="1"/>
  <c r="F28" i="6"/>
  <c r="F27" i="6" s="1"/>
  <c r="F29" i="6"/>
  <c r="F30" i="6"/>
  <c r="F31" i="6"/>
  <c r="F32" i="6"/>
  <c r="F33" i="6"/>
  <c r="F35" i="6"/>
  <c r="F36" i="6"/>
  <c r="F37" i="6"/>
  <c r="F38" i="6"/>
  <c r="F39" i="6"/>
  <c r="F43" i="6"/>
  <c r="F44" i="6"/>
  <c r="F45" i="6"/>
  <c r="F46" i="6"/>
  <c r="F47" i="6"/>
  <c r="F48" i="6"/>
  <c r="F49" i="6"/>
  <c r="F50" i="6"/>
  <c r="F52" i="6"/>
  <c r="F54" i="6"/>
  <c r="F56" i="6"/>
  <c r="F58" i="6"/>
  <c r="F60" i="6"/>
  <c r="A10" i="5"/>
  <c r="A11" i="5" s="1"/>
  <c r="A12" i="5" s="1"/>
  <c r="A13" i="5" s="1"/>
  <c r="A14" i="5" s="1"/>
  <c r="A15" i="5" s="1"/>
  <c r="A16" i="5" s="1"/>
  <c r="A17" i="5" s="1"/>
  <c r="A19" i="5" s="1"/>
  <c r="A21" i="5" s="1"/>
  <c r="A22" i="5" s="1"/>
  <c r="A23" i="5" s="1"/>
  <c r="A24" i="5" s="1"/>
  <c r="A25" i="5" s="1"/>
  <c r="A26" i="5" s="1"/>
  <c r="A27" i="5" s="1"/>
  <c r="A29" i="5" s="1"/>
  <c r="A30" i="5" s="1"/>
  <c r="A31" i="5" s="1"/>
  <c r="A32" i="5" s="1"/>
  <c r="A33" i="5" s="1"/>
  <c r="A34" i="5" s="1"/>
  <c r="A35" i="5" s="1"/>
  <c r="F11" i="5"/>
  <c r="F12" i="5"/>
  <c r="C13" i="5"/>
  <c r="F13" i="5" s="1"/>
  <c r="C15" i="5"/>
  <c r="F15" i="5" s="1"/>
  <c r="C16" i="5"/>
  <c r="F16" i="5" s="1"/>
  <c r="F17" i="5"/>
  <c r="F19" i="5"/>
  <c r="F18" i="5" s="1"/>
  <c r="F21" i="5"/>
  <c r="F22" i="5"/>
  <c r="F23" i="5"/>
  <c r="F24" i="5"/>
  <c r="F25" i="5"/>
  <c r="F26" i="5"/>
  <c r="F27" i="5"/>
  <c r="F29" i="5"/>
  <c r="F30" i="5"/>
  <c r="F31" i="5"/>
  <c r="F32" i="5"/>
  <c r="F33" i="5"/>
  <c r="F34" i="5"/>
  <c r="F35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3" i="4"/>
  <c r="F52" i="4"/>
  <c r="C51" i="4"/>
  <c r="F51" i="4" s="1"/>
  <c r="F49" i="4"/>
  <c r="F48" i="4"/>
  <c r="F47" i="4"/>
  <c r="F46" i="4"/>
  <c r="F45" i="4"/>
  <c r="F44" i="4"/>
  <c r="F43" i="4"/>
  <c r="F42" i="4"/>
  <c r="F41" i="4"/>
  <c r="F37" i="4"/>
  <c r="F36" i="4"/>
  <c r="F35" i="4"/>
  <c r="F34" i="4"/>
  <c r="F33" i="4"/>
  <c r="C32" i="4"/>
  <c r="F32" i="4" s="1"/>
  <c r="F31" i="4"/>
  <c r="F29" i="4"/>
  <c r="F28" i="4"/>
  <c r="F27" i="4"/>
  <c r="F26" i="4"/>
  <c r="F25" i="4"/>
  <c r="F24" i="4"/>
  <c r="F23" i="4"/>
  <c r="F22" i="4"/>
  <c r="F21" i="4"/>
  <c r="F19" i="4"/>
  <c r="F18" i="4" s="1"/>
  <c r="C17" i="4"/>
  <c r="F17" i="4" s="1"/>
  <c r="F16" i="4"/>
  <c r="F15" i="4"/>
  <c r="F14" i="4"/>
  <c r="C13" i="4"/>
  <c r="F13" i="4" s="1"/>
  <c r="C11" i="4"/>
  <c r="F11" i="4" s="1"/>
  <c r="F10" i="4"/>
  <c r="A10" i="4"/>
  <c r="A11" i="4" s="1"/>
  <c r="A12" i="4" s="1"/>
  <c r="A13" i="4" s="1"/>
  <c r="A14" i="4" s="1"/>
  <c r="A15" i="4" s="1"/>
  <c r="A16" i="4" s="1"/>
  <c r="A17" i="4" s="1"/>
  <c r="A19" i="4" s="1"/>
  <c r="A21" i="4" s="1"/>
  <c r="A22" i="4" s="1"/>
  <c r="A23" i="4" s="1"/>
  <c r="A24" i="4" s="1"/>
  <c r="A25" i="4" s="1"/>
  <c r="A26" i="4" s="1"/>
  <c r="A27" i="4" s="1"/>
  <c r="A28" i="4" s="1"/>
  <c r="A29" i="4" s="1"/>
  <c r="A31" i="4" s="1"/>
  <c r="A32" i="4" s="1"/>
  <c r="A33" i="4" s="1"/>
  <c r="A34" i="4" s="1"/>
  <c r="A35" i="4" s="1"/>
  <c r="A36" i="4" s="1"/>
  <c r="A37" i="4" s="1"/>
  <c r="A10" i="3"/>
  <c r="A11" i="3" s="1"/>
  <c r="A12" i="3" s="1"/>
  <c r="A13" i="3" s="1"/>
  <c r="A14" i="3" s="1"/>
  <c r="A15" i="3" s="1"/>
  <c r="A17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F10" i="3"/>
  <c r="F11" i="3"/>
  <c r="C12" i="3"/>
  <c r="F12" i="3" s="1"/>
  <c r="C13" i="3"/>
  <c r="C14" i="3" s="1"/>
  <c r="F14" i="3" s="1"/>
  <c r="F13" i="3"/>
  <c r="C15" i="3"/>
  <c r="F15" i="3" s="1"/>
  <c r="F17" i="3"/>
  <c r="F16" i="3" s="1"/>
  <c r="F19" i="3"/>
  <c r="F20" i="3"/>
  <c r="F21" i="3"/>
  <c r="F22" i="3"/>
  <c r="F23" i="3"/>
  <c r="F24" i="3"/>
  <c r="F26" i="3"/>
  <c r="F27" i="3"/>
  <c r="F29" i="3"/>
  <c r="F30" i="3"/>
  <c r="F37" i="3"/>
  <c r="F38" i="3"/>
  <c r="F40" i="3"/>
  <c r="F41" i="3"/>
  <c r="F42" i="3"/>
  <c r="F43" i="3"/>
  <c r="F44" i="3"/>
  <c r="F45" i="3"/>
  <c r="C46" i="3"/>
  <c r="F46" i="3" s="1"/>
  <c r="F47" i="3"/>
  <c r="F48" i="3"/>
  <c r="A10" i="2"/>
  <c r="A11" i="2" s="1"/>
  <c r="A13" i="2" s="1"/>
  <c r="A14" i="2" s="1"/>
  <c r="A15" i="2" s="1"/>
  <c r="A16" i="2" s="1"/>
  <c r="A17" i="2" s="1"/>
  <c r="A19" i="2" s="1"/>
  <c r="A20" i="2" s="1"/>
  <c r="F35" i="2"/>
  <c r="F23" i="2" s="1"/>
  <c r="F45" i="2" s="1"/>
  <c r="F38" i="2"/>
  <c r="F39" i="2"/>
  <c r="A10" i="1"/>
  <c r="A11" i="1" s="1"/>
  <c r="A12" i="1" s="1"/>
  <c r="A14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F14" i="1"/>
  <c r="F13" i="1" s="1"/>
  <c r="F16" i="1"/>
  <c r="F17" i="1"/>
  <c r="F18" i="1"/>
  <c r="F19" i="1"/>
  <c r="C21" i="1"/>
  <c r="F21" i="1" s="1"/>
  <c r="F22" i="1"/>
  <c r="F23" i="1"/>
  <c r="F24" i="1"/>
  <c r="F25" i="1"/>
  <c r="F26" i="1"/>
  <c r="F2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8" i="3" l="1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1" i="6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37" i="5"/>
  <c r="C12" i="4"/>
  <c r="F12" i="4" s="1"/>
  <c r="F9" i="4" s="1"/>
  <c r="A39" i="4"/>
  <c r="A22" i="2"/>
  <c r="A29" i="1"/>
  <c r="F42" i="6"/>
  <c r="F34" i="6"/>
  <c r="F9" i="5"/>
  <c r="F20" i="5"/>
  <c r="F28" i="5"/>
  <c r="F38" i="5"/>
  <c r="F20" i="4"/>
  <c r="F30" i="4"/>
  <c r="F40" i="4"/>
  <c r="F25" i="3"/>
  <c r="F35" i="3"/>
  <c r="F9" i="3"/>
  <c r="F50" i="3" s="1"/>
  <c r="E58" i="2"/>
  <c r="E49" i="2"/>
  <c r="E51" i="2"/>
  <c r="E52" i="2"/>
  <c r="E50" i="2"/>
  <c r="E48" i="2"/>
  <c r="D54" i="2" s="1"/>
  <c r="E54" i="2" s="1"/>
  <c r="E53" i="2"/>
  <c r="F30" i="1"/>
  <c r="F15" i="1"/>
  <c r="F20" i="1"/>
  <c r="F17" i="6"/>
  <c r="F9" i="6" s="1"/>
  <c r="F63" i="6" s="1"/>
  <c r="C16" i="6"/>
  <c r="F16" i="6" s="1"/>
  <c r="A39" i="5" l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42" i="4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41" i="4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51" i="1"/>
  <c r="E59" i="1" s="1"/>
  <c r="F59" i="5"/>
  <c r="E65" i="5" s="1"/>
  <c r="F55" i="4"/>
  <c r="E60" i="4" s="1"/>
  <c r="F56" i="2"/>
  <c r="F60" i="2" s="1"/>
  <c r="E66" i="6"/>
  <c r="D72" i="6" s="1"/>
  <c r="E72" i="6" s="1"/>
  <c r="E67" i="6"/>
  <c r="E68" i="6"/>
  <c r="E76" i="6"/>
  <c r="E69" i="6"/>
  <c r="E70" i="6"/>
  <c r="E71" i="6"/>
  <c r="E55" i="3"/>
  <c r="E56" i="3"/>
  <c r="E57" i="3"/>
  <c r="E54" i="3"/>
  <c r="E53" i="3"/>
  <c r="D59" i="3" s="1"/>
  <c r="E59" i="3" s="1"/>
  <c r="E58" i="3"/>
  <c r="E63" i="3"/>
  <c r="E57" i="1" l="1"/>
  <c r="E64" i="1"/>
  <c r="E58" i="1"/>
  <c r="E56" i="1"/>
  <c r="E55" i="1"/>
  <c r="E54" i="1"/>
  <c r="D60" i="1" s="1"/>
  <c r="E60" i="1" s="1"/>
  <c r="E64" i="5"/>
  <c r="E63" i="5"/>
  <c r="E62" i="5"/>
  <c r="D68" i="5" s="1"/>
  <c r="E68" i="5" s="1"/>
  <c r="E67" i="5"/>
  <c r="E72" i="5"/>
  <c r="E66" i="5"/>
  <c r="F61" i="3"/>
  <c r="F65" i="3" s="1"/>
  <c r="F74" i="6"/>
  <c r="F78" i="6" s="1"/>
  <c r="E58" i="4"/>
  <c r="D64" i="4" s="1"/>
  <c r="E64" i="4" s="1"/>
  <c r="E68" i="4"/>
  <c r="E59" i="4"/>
  <c r="E63" i="4"/>
  <c r="E61" i="4"/>
  <c r="E62" i="4"/>
  <c r="F62" i="1"/>
  <c r="F66" i="1" s="1"/>
  <c r="F70" i="5" l="1"/>
  <c r="F74" i="5" s="1"/>
  <c r="F66" i="4"/>
  <c r="F70" i="4" s="1"/>
</calcChain>
</file>

<file path=xl/sharedStrings.xml><?xml version="1.0" encoding="utf-8"?>
<sst xmlns="http://schemas.openxmlformats.org/spreadsheetml/2006/main" count="653" uniqueCount="139">
  <si>
    <t>pa</t>
  </si>
  <si>
    <t>Limpieza final</t>
  </si>
  <si>
    <t>Bote material</t>
  </si>
  <si>
    <t>ud</t>
  </si>
  <si>
    <t>Suministro de zafacon blanco con tapa vaiven para area de expendio 50 lts</t>
  </si>
  <si>
    <t>Suministro de zafacon blanco para baño 13 lts</t>
  </si>
  <si>
    <t>Suministro e instalacion de llavin de puño en puerta de baño</t>
  </si>
  <si>
    <t>Suministro e instalacion de organizador de baño</t>
  </si>
  <si>
    <t xml:space="preserve">Suministro e instalacion de espejo para baño </t>
  </si>
  <si>
    <t xml:space="preserve">Suministro e instalacion de jabonera para baño </t>
  </si>
  <si>
    <t xml:space="preserve">Suministro e instalacion de portapapel para baño </t>
  </si>
  <si>
    <t xml:space="preserve">Suministro e instalacion de toallero para baño </t>
  </si>
  <si>
    <t>Suministro e instalación de colgadores (batas y suaper)</t>
  </si>
  <si>
    <t>Suministro de caja plastica para fundas</t>
  </si>
  <si>
    <t>Suministro tanque de basura, cadena y candado, y sticker</t>
  </si>
  <si>
    <t>Suministro e instalacion de cortina enrollable (1.65 mts ancho)</t>
  </si>
  <si>
    <t>Instalación letreros exteriores</t>
  </si>
  <si>
    <t>m2</t>
  </si>
  <si>
    <t>Suministro e aplicación de impermeabilizante elastico</t>
  </si>
  <si>
    <t>Pintura interior, techo y baño</t>
  </si>
  <si>
    <t>Pintura de protectores de hierro</t>
  </si>
  <si>
    <t>Pintura exterior (incl. materiales)</t>
  </si>
  <si>
    <t>Terminaciones y Misceláneos</t>
  </si>
  <si>
    <t>Suministro e instalación de pin de seguridad</t>
  </si>
  <si>
    <t>Suministro e instalación de pata de chivo</t>
  </si>
  <si>
    <t xml:space="preserve">Reforzamiento y adecuacion de hierros protectores </t>
  </si>
  <si>
    <t>Cambio de giro de puertas de hierro (entrada de Farmacia y entrada del Centro)</t>
  </si>
  <si>
    <t>Reduccion en altura de puerta comercial</t>
  </si>
  <si>
    <t>Reduccion en altura de puerta de hierro</t>
  </si>
  <si>
    <t>p2</t>
  </si>
  <si>
    <t>Suministro e instalacion de ventana corrediza y vidrio fijo superior area de expendio</t>
  </si>
  <si>
    <t>Puertas, Ventanas y Protectores de Hierros</t>
  </si>
  <si>
    <t xml:space="preserve">Suministro e instalacion de inversor con baterias </t>
  </si>
  <si>
    <t>Independizacion electrica en local de la Farmacia (incl. materiales)</t>
  </si>
  <si>
    <t>Instalacion de tomacorrientes para computadora en counter (incl. materiales)</t>
  </si>
  <si>
    <t>Suministro e instalación de lampara tipo secadora (inc. materiales)</t>
  </si>
  <si>
    <t>Instalaciones Eléctricas</t>
  </si>
  <si>
    <t>Reparacion de plomeria general en baño compartido (incl. materiales)</t>
  </si>
  <si>
    <t>Trabajos de Plomeria</t>
  </si>
  <si>
    <t>Confeccion meseta expendio</t>
  </si>
  <si>
    <t>Suministro e instalacion de pisos de ceramica (con terminacion y zocalos)</t>
  </si>
  <si>
    <t>Desmonte de ventana, puerta comercial y puerta de hierro</t>
  </si>
  <si>
    <t>Preliminares</t>
  </si>
  <si>
    <t xml:space="preserve">COSTO </t>
  </si>
  <si>
    <t xml:space="preserve">COSTO UNIT. </t>
  </si>
  <si>
    <t xml:space="preserve">UNID. </t>
  </si>
  <si>
    <t xml:space="preserve">CANT. </t>
  </si>
  <si>
    <t>DESCRIPCION</t>
  </si>
  <si>
    <t>NO</t>
  </si>
  <si>
    <t>CPNA Barrio Lindo, Santiago (9.60 m2)</t>
  </si>
  <si>
    <t xml:space="preserve">PRESUPUESTO ADECUACIÓN DE LOCALES PARA NUEVAS FARMACIAS DEL PUEBLO
</t>
  </si>
  <si>
    <t>Suministro e instalacion de cortina enrollable (1.20 mts ancho)</t>
  </si>
  <si>
    <t>ml</t>
  </si>
  <si>
    <t>Suministro e instalacion de toldo puerta principal</t>
  </si>
  <si>
    <t>Confección e instalación protector de hierro en puerta de expendio.</t>
  </si>
  <si>
    <t xml:space="preserve"> Protectores de Hierros de Puerta</t>
  </si>
  <si>
    <t>Suministro e instalación globo de lampara de luz en abanico de techo</t>
  </si>
  <si>
    <t>Reparacion de grietas en techo</t>
  </si>
  <si>
    <t>Resane de paredes para reparacion de grietas</t>
  </si>
  <si>
    <t>CPNA Fortaleza San Luis, Santiago (13.62 m2)</t>
  </si>
  <si>
    <t>Suministro e instalacion de toldo</t>
  </si>
  <si>
    <t>Suministro e instalacion de cortina enrollable (1.35 mts ancho)</t>
  </si>
  <si>
    <t>Suministro e instalacion de letreros tipo pandereta</t>
  </si>
  <si>
    <t xml:space="preserve">Pintura interior y techo </t>
  </si>
  <si>
    <t>Suministro e instalacion de aire acondicionado 12,000 BTU (incl. materiales)</t>
  </si>
  <si>
    <t>Aire Acondicionado</t>
  </si>
  <si>
    <t>Suministro e instalación de tope de puerta</t>
  </si>
  <si>
    <t>Colocacion de malla de acero en ventana lateral de farmacia</t>
  </si>
  <si>
    <t>Confección e instalación de protectores de puertas</t>
  </si>
  <si>
    <t>Confección e instalación de protectores de ventanas</t>
  </si>
  <si>
    <t>Suministro e instalacion de puerta polimetal interior</t>
  </si>
  <si>
    <t>Suministro e instalación canaletas</t>
  </si>
  <si>
    <t>Instalacion de abanico de pared</t>
  </si>
  <si>
    <t>Suministro e instalación lámpara fluorescente 2 tubos</t>
  </si>
  <si>
    <t>Pisos y Cerámicas de Pared</t>
  </si>
  <si>
    <t>m3</t>
  </si>
  <si>
    <t>Confeccion de dintel para puerta (con terminacion)</t>
  </si>
  <si>
    <t>Fraguache y pañete</t>
  </si>
  <si>
    <t>Colocacion de bloques de 6´´</t>
  </si>
  <si>
    <t>Cantos y mochetas puerta</t>
  </si>
  <si>
    <t>Demolicion de muro para apertura de puerta y terminacion de mochetas</t>
  </si>
  <si>
    <t>Desmonte de puerta polimetal</t>
  </si>
  <si>
    <t>CPNA Janico, Santiago (26.98 m2)</t>
  </si>
  <si>
    <t>CPNA Los Guandules, Santiago (9.28 m2)</t>
  </si>
  <si>
    <t>Colocacion de bloques de 6" para cierre de hueco de puerta</t>
  </si>
  <si>
    <t>Fraguache y pañete de muros</t>
  </si>
  <si>
    <t>Cantos y mochetas de puerta</t>
  </si>
  <si>
    <t>Desmonte ventanas salomonicas con celosias en aluminio</t>
  </si>
  <si>
    <t>Desmonte de puerta de madera</t>
  </si>
  <si>
    <t>Desmonte de lavamanos y sellado de tuberias</t>
  </si>
  <si>
    <t>Suministro y cambio de interruptor</t>
  </si>
  <si>
    <t>Suministro y cambio de tomacorriente</t>
  </si>
  <si>
    <t>Suministro e instalacion de puerta polimetal de entrada</t>
  </si>
  <si>
    <t>Suministro e instalacion de ventana corrediza</t>
  </si>
  <si>
    <t>Pintura de protectores de hierro (incl. materiales)</t>
  </si>
  <si>
    <t>Pintura interior y techo (incl. materiales)</t>
  </si>
  <si>
    <t>Instalación letreros pared y verja</t>
  </si>
  <si>
    <t xml:space="preserve">Instalacion de extintores </t>
  </si>
  <si>
    <t>Suministro e instalacion de cortina enrollable (1.60 mts de ancho)</t>
  </si>
  <si>
    <t xml:space="preserve">Suministro e instalacion de colgadores de batas y suaper </t>
  </si>
  <si>
    <t>Suministro e instalacion de cortina enrollable (1.00 mts ancho)</t>
  </si>
  <si>
    <t>Suministro e instalacion de puerta polimetal entrada</t>
  </si>
  <si>
    <t>Reparacion de fino de techo</t>
  </si>
  <si>
    <t>Confeccion de dintel para ventana y puerta (con terminacion)</t>
  </si>
  <si>
    <t>Demolicion de pared de plywood</t>
  </si>
  <si>
    <t>Clínica de Salud Familiar La Leonor, Santiago Rodríguez (10.30 m2)</t>
  </si>
  <si>
    <t>Pintura interior y techo</t>
  </si>
  <si>
    <t>Confección e instalación de protectores de ventana frontal</t>
  </si>
  <si>
    <t>Independizacion de interruptor para luz de farmacia</t>
  </si>
  <si>
    <t>Luces de bajo consumo (baño)</t>
  </si>
  <si>
    <t>Completivo de granito en baño (incl. Materiales y mo)</t>
  </si>
  <si>
    <t>Suministro de materiales de plomeria</t>
  </si>
  <si>
    <t>Conexion sistema de agua potable</t>
  </si>
  <si>
    <t>Conexion sistema de aguas negras</t>
  </si>
  <si>
    <t>Construccion de vertedero en baño</t>
  </si>
  <si>
    <t>Construccion de ventilacion sanitaria</t>
  </si>
  <si>
    <t>Construccion registro sanitario</t>
  </si>
  <si>
    <t>Suministro e instalacion de lavamanos e inodoro</t>
  </si>
  <si>
    <t>Instalaciones Sanitarias</t>
  </si>
  <si>
    <t>Desmonte de tramos de madera</t>
  </si>
  <si>
    <t xml:space="preserve">Desmonte de hierros completivos en paredes </t>
  </si>
  <si>
    <t>Centro Sanitario Puerto Plata, Puerto Plata (28.93 m2)</t>
  </si>
  <si>
    <t>TOTAL GASTOS DIRECTOS</t>
  </si>
  <si>
    <t>GASTOS INDIRECTOS</t>
  </si>
  <si>
    <t>Dirección Técnica y Responsabilidad</t>
  </si>
  <si>
    <t>C. D.</t>
  </si>
  <si>
    <t>Gastos Administrativos</t>
  </si>
  <si>
    <t xml:space="preserve">Seguros y Fianzas </t>
  </si>
  <si>
    <t>Pensión y Jubilación</t>
  </si>
  <si>
    <t>Transporte</t>
  </si>
  <si>
    <t>CODIA</t>
  </si>
  <si>
    <t>ITBIS (dirección técnica y responsabilidad)</t>
  </si>
  <si>
    <t>SUB-TOTAL</t>
  </si>
  <si>
    <t>Imprevistos</t>
  </si>
  <si>
    <t>TOTAL GASTOS</t>
  </si>
  <si>
    <t>Suministro e instalacion de toldo (diseño especial adjunto)</t>
  </si>
  <si>
    <t>Suministro e instalacion de aire acondicionado 18,000 BTU (incl. materiales)</t>
  </si>
  <si>
    <t>Suministro e instalacion de aire acondicionado 24,000 BTU (incl. materiales)</t>
  </si>
  <si>
    <t>PRESUPUESTO ADECUACIÓN DE LOCALES PARA NUEVAS FARMACIAS DEL PUEBLO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</si>
</sst>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RD$&quot;#,##0.00"/>
    <numFmt numFmtId="166" formatCode="[$-1C0A]d&quot; de &quot;mmmm&quot; del &quot;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Lucida Sans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Lucida Sans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4"/>
      <color indexed="9"/>
      <name val="Lucida Sans"/>
      <family val="2"/>
    </font>
    <font>
      <sz val="14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2"/>
      <name val="Tahoma"/>
      <family val="2"/>
    </font>
    <font>
      <b/>
      <sz val="14"/>
      <color indexed="18"/>
      <name val="Tahoma"/>
      <family val="2"/>
    </font>
    <font>
      <sz val="14"/>
      <color indexed="10"/>
      <name val="Tahoma"/>
      <family val="2"/>
    </font>
    <font>
      <b/>
      <sz val="14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Arial"/>
      <family val="2"/>
    </font>
    <font>
      <sz val="7"/>
      <name val="Lucida Handwriting"/>
      <family val="4"/>
    </font>
    <font>
      <sz val="8"/>
      <name val="Tahoma"/>
      <family val="2"/>
    </font>
    <font>
      <sz val="7"/>
      <name val="Lucida Sans"/>
      <family val="2"/>
    </font>
    <font>
      <sz val="10"/>
      <name val="Times New Roman"/>
      <family val="1"/>
    </font>
    <font>
      <b/>
      <sz val="7"/>
      <name val="Lucida Handwriting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164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vertical="center"/>
    </xf>
    <xf numFmtId="0" fontId="3" fillId="0" borderId="0" xfId="0" applyFont="1"/>
    <xf numFmtId="2" fontId="2" fillId="0" borderId="0" xfId="0" applyNumberFormat="1" applyFont="1" applyFill="1" applyAlignment="1">
      <alignment horizontal="center" vertical="center"/>
    </xf>
    <xf numFmtId="40" fontId="2" fillId="0" borderId="0" xfId="1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/>
    <xf numFmtId="4" fontId="10" fillId="2" borderId="1" xfId="2" applyNumberFormat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3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/>
    <xf numFmtId="40" fontId="20" fillId="0" borderId="0" xfId="0" applyNumberFormat="1" applyFont="1" applyFill="1"/>
    <xf numFmtId="0" fontId="20" fillId="0" borderId="0" xfId="0" applyFont="1"/>
    <xf numFmtId="0" fontId="18" fillId="0" borderId="0" xfId="0" applyFont="1" applyAlignment="1">
      <alignment vertical="center"/>
    </xf>
    <xf numFmtId="165" fontId="18" fillId="4" borderId="0" xfId="0" applyNumberFormat="1" applyFont="1" applyFill="1" applyAlignment="1">
      <alignment horizontal="right" vertical="center"/>
    </xf>
    <xf numFmtId="0" fontId="0" fillId="4" borderId="0" xfId="0" applyFill="1"/>
    <xf numFmtId="0" fontId="8" fillId="4" borderId="0" xfId="0" applyFont="1" applyFill="1" applyAlignment="1">
      <alignment vertical="center"/>
    </xf>
    <xf numFmtId="0" fontId="0" fillId="4" borderId="0" xfId="0" applyFont="1" applyFill="1"/>
    <xf numFmtId="2" fontId="6" fillId="4" borderId="0" xfId="0" applyNumberFormat="1" applyFont="1" applyFill="1" applyAlignment="1">
      <alignment horizontal="center" vertical="center"/>
    </xf>
    <xf numFmtId="0" fontId="7" fillId="4" borderId="0" xfId="0" applyFont="1" applyFill="1"/>
    <xf numFmtId="164" fontId="21" fillId="4" borderId="0" xfId="4" applyFont="1" applyFill="1" applyBorder="1" applyProtection="1"/>
    <xf numFmtId="0" fontId="8" fillId="4" borderId="0" xfId="0" applyFont="1" applyFill="1" applyBorder="1" applyAlignment="1">
      <alignment horizontal="left" vertical="center" wrapText="1"/>
    </xf>
    <xf numFmtId="164" fontId="21" fillId="4" borderId="0" xfId="4" applyFont="1" applyFill="1" applyBorder="1" applyAlignment="1" applyProtection="1">
      <alignment vertical="center"/>
    </xf>
    <xf numFmtId="0" fontId="21" fillId="4" borderId="0" xfId="9" applyFont="1" applyFill="1" applyBorder="1" applyAlignment="1" applyProtection="1">
      <alignment vertical="center"/>
    </xf>
    <xf numFmtId="164" fontId="21" fillId="4" borderId="0" xfId="4" applyFont="1" applyFill="1" applyBorder="1" applyAlignment="1" applyProtection="1">
      <alignment vertical="center"/>
      <protection locked="0"/>
    </xf>
    <xf numFmtId="0" fontId="22" fillId="0" borderId="0" xfId="9" applyFont="1" applyProtection="1"/>
    <xf numFmtId="0" fontId="23" fillId="0" borderId="0" xfId="9" applyFont="1" applyBorder="1" applyProtection="1"/>
    <xf numFmtId="164" fontId="23" fillId="0" borderId="0" xfId="4" applyFont="1" applyBorder="1" applyProtection="1"/>
    <xf numFmtId="164" fontId="23" fillId="0" borderId="0" xfId="4" applyFont="1" applyBorder="1" applyProtection="1">
      <protection locked="0"/>
    </xf>
    <xf numFmtId="40" fontId="23" fillId="0" borderId="0" xfId="9" applyNumberFormat="1" applyFont="1" applyBorder="1" applyProtection="1">
      <protection locked="0"/>
    </xf>
    <xf numFmtId="164" fontId="23" fillId="0" borderId="0" xfId="5" applyFont="1" applyBorder="1" applyProtection="1"/>
    <xf numFmtId="164" fontId="23" fillId="0" borderId="0" xfId="5" applyFont="1" applyBorder="1" applyProtection="1">
      <protection locked="0"/>
    </xf>
    <xf numFmtId="10" fontId="24" fillId="0" borderId="0" xfId="11" applyNumberFormat="1" applyFont="1" applyFill="1" applyBorder="1" applyAlignment="1" applyProtection="1">
      <alignment horizontal="right"/>
    </xf>
    <xf numFmtId="0" fontId="24" fillId="0" borderId="0" xfId="9" applyFont="1" applyBorder="1" applyAlignment="1" applyProtection="1">
      <alignment horizontal="center"/>
    </xf>
    <xf numFmtId="164" fontId="24" fillId="0" borderId="0" xfId="5" applyFont="1" applyBorder="1" applyProtection="1">
      <protection locked="0"/>
    </xf>
    <xf numFmtId="40" fontId="24" fillId="0" borderId="0" xfId="9" applyNumberFormat="1" applyFont="1" applyBorder="1" applyProtection="1">
      <protection locked="0"/>
    </xf>
    <xf numFmtId="164" fontId="24" fillId="0" borderId="0" xfId="9" applyNumberFormat="1" applyFont="1" applyBorder="1" applyAlignment="1" applyProtection="1">
      <alignment horizontal="center"/>
    </xf>
    <xf numFmtId="164" fontId="24" fillId="0" borderId="0" xfId="5" applyFont="1" applyFill="1" applyBorder="1" applyProtection="1">
      <protection locked="0"/>
    </xf>
    <xf numFmtId="10" fontId="23" fillId="0" borderId="0" xfId="11" applyNumberFormat="1" applyFont="1" applyFill="1" applyBorder="1" applyAlignment="1" applyProtection="1">
      <alignment horizontal="right"/>
    </xf>
    <xf numFmtId="164" fontId="23" fillId="0" borderId="0" xfId="9" applyNumberFormat="1" applyFont="1" applyBorder="1" applyAlignment="1" applyProtection="1">
      <alignment horizontal="center"/>
    </xf>
    <xf numFmtId="164" fontId="23" fillId="0" borderId="0" xfId="9" applyNumberFormat="1" applyFont="1" applyBorder="1" applyAlignment="1" applyProtection="1">
      <alignment horizontal="center"/>
      <protection locked="0"/>
    </xf>
    <xf numFmtId="0" fontId="25" fillId="0" borderId="0" xfId="9" applyFont="1" applyBorder="1" applyProtection="1"/>
    <xf numFmtId="164" fontId="21" fillId="0" borderId="0" xfId="4" applyFont="1" applyBorder="1" applyProtection="1"/>
    <xf numFmtId="0" fontId="21" fillId="0" borderId="0" xfId="9" applyFont="1" applyBorder="1" applyProtection="1"/>
    <xf numFmtId="164" fontId="21" fillId="0" borderId="0" xfId="4" applyFont="1" applyBorder="1" applyProtection="1">
      <protection locked="0"/>
    </xf>
    <xf numFmtId="40" fontId="25" fillId="0" borderId="0" xfId="4" applyNumberFormat="1" applyFont="1" applyBorder="1" applyProtection="1">
      <protection locked="0"/>
    </xf>
    <xf numFmtId="0" fontId="9" fillId="0" borderId="0" xfId="9"/>
    <xf numFmtId="0" fontId="25" fillId="0" borderId="0" xfId="9" applyFont="1" applyBorder="1"/>
    <xf numFmtId="164" fontId="21" fillId="0" borderId="0" xfId="4" applyFont="1" applyBorder="1"/>
    <xf numFmtId="0" fontId="21" fillId="0" borderId="0" xfId="9" applyFont="1" applyBorder="1"/>
    <xf numFmtId="40" fontId="25" fillId="0" borderId="0" xfId="4" applyNumberFormat="1" applyFont="1" applyBorder="1"/>
    <xf numFmtId="0" fontId="25" fillId="5" borderId="0" xfId="9" applyFont="1" applyFill="1" applyBorder="1"/>
    <xf numFmtId="0" fontId="8" fillId="6" borderId="0" xfId="0" applyFont="1" applyFill="1" applyBorder="1" applyAlignment="1">
      <alignment horizontal="left" vertical="center" wrapText="1"/>
    </xf>
    <xf numFmtId="164" fontId="21" fillId="5" borderId="0" xfId="4" applyFont="1" applyFill="1" applyBorder="1" applyAlignment="1">
      <alignment vertical="center"/>
    </xf>
    <xf numFmtId="0" fontId="21" fillId="5" borderId="0" xfId="9" applyFont="1" applyFill="1" applyBorder="1" applyAlignment="1">
      <alignment vertical="center"/>
    </xf>
    <xf numFmtId="2" fontId="2" fillId="4" borderId="0" xfId="0" applyNumberFormat="1" applyFont="1" applyFill="1" applyAlignment="1">
      <alignment horizontal="center" vertical="center"/>
    </xf>
    <xf numFmtId="164" fontId="2" fillId="4" borderId="0" xfId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64" fontId="2" fillId="4" borderId="0" xfId="1" applyFont="1" applyFill="1" applyBorder="1" applyAlignment="1">
      <alignment horizontal="right" vertical="center"/>
    </xf>
    <xf numFmtId="2" fontId="5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164" fontId="5" fillId="4" borderId="0" xfId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165" fontId="8" fillId="6" borderId="0" xfId="0" applyNumberFormat="1" applyFont="1" applyFill="1" applyAlignment="1">
      <alignment horizontal="right" vertical="center"/>
    </xf>
    <xf numFmtId="0" fontId="17" fillId="0" borderId="0" xfId="3" applyFont="1" applyAlignment="1">
      <alignment horizontal="center" vertical="center" wrapText="1"/>
    </xf>
    <xf numFmtId="166" fontId="14" fillId="0" borderId="0" xfId="0" applyNumberFormat="1" applyFont="1" applyAlignment="1">
      <alignment horizontal="center"/>
    </xf>
  </cellXfs>
  <cellStyles count="13">
    <cellStyle name="Comma 2" xfId="4"/>
    <cellStyle name="Comma 2 2" xfId="5"/>
    <cellStyle name="Millares" xfId="1" builtinId="3"/>
    <cellStyle name="Millares 2" xfId="6"/>
    <cellStyle name="Millares 3" xfId="7"/>
    <cellStyle name="Normal" xfId="0" builtinId="0"/>
    <cellStyle name="Normal 2" xfId="2"/>
    <cellStyle name="Normal 2 2" xfId="8"/>
    <cellStyle name="Normal 3" xfId="3"/>
    <cellStyle name="Normal 4" xfId="9"/>
    <cellStyle name="Percent 2" xfId="10"/>
    <cellStyle name="Percent 2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23825"/>
          <a:ext cx="2581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1847850</xdr:colOff>
      <xdr:row>3</xdr:row>
      <xdr:rowOff>95250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447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552450</xdr:colOff>
      <xdr:row>0</xdr:row>
      <xdr:rowOff>123825</xdr:rowOff>
    </xdr:from>
    <xdr:to>
      <xdr:col>5</xdr:col>
      <xdr:colOff>1143000</xdr:colOff>
      <xdr:row>3</xdr:row>
      <xdr:rowOff>114300</xdr:rowOff>
    </xdr:to>
    <xdr:pic>
      <xdr:nvPicPr>
        <xdr:cNvPr id="3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1733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66"/>
  <sheetViews>
    <sheetView view="pageBreakPreview" topLeftCell="A19" zoomScale="93" zoomScaleNormal="100" zoomScaleSheetLayoutView="93" workbookViewId="0">
      <selection activeCell="A30" sqref="A30:XFD31"/>
    </sheetView>
  </sheetViews>
  <sheetFormatPr baseColWidth="10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0.57031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85" t="s">
        <v>50</v>
      </c>
      <c r="B5" s="85"/>
      <c r="C5" s="85"/>
      <c r="D5" s="85"/>
      <c r="E5" s="85"/>
      <c r="F5" s="85"/>
    </row>
    <row r="6" spans="1:6" ht="18" x14ac:dyDescent="0.25">
      <c r="A6" s="24"/>
      <c r="B6" s="23"/>
      <c r="C6" s="22"/>
      <c r="D6" s="22"/>
      <c r="E6" s="86"/>
      <c r="F6" s="86"/>
    </row>
    <row r="7" spans="1:6" ht="19.5" thickBot="1" x14ac:dyDescent="0.35">
      <c r="A7" s="21"/>
      <c r="B7" s="20" t="s">
        <v>49</v>
      </c>
      <c r="C7" s="19"/>
      <c r="D7" s="19"/>
      <c r="E7" s="18"/>
      <c r="F7" s="18"/>
    </row>
    <row r="8" spans="1:6" ht="18" x14ac:dyDescent="0.25">
      <c r="A8" s="17" t="s">
        <v>48</v>
      </c>
      <c r="B8" s="16" t="s">
        <v>47</v>
      </c>
      <c r="C8" s="16" t="s">
        <v>46</v>
      </c>
      <c r="D8" s="16" t="s">
        <v>45</v>
      </c>
      <c r="E8" s="16" t="s">
        <v>44</v>
      </c>
      <c r="F8" s="15" t="s">
        <v>43</v>
      </c>
    </row>
    <row r="9" spans="1:6" ht="15.75" x14ac:dyDescent="0.25">
      <c r="A9" s="33"/>
      <c r="B9" s="34" t="s">
        <v>42</v>
      </c>
      <c r="C9" s="35"/>
      <c r="D9" s="35"/>
      <c r="E9" s="33"/>
      <c r="F9" s="32">
        <f>SUBTOTAL(9,F10:F12)</f>
        <v>0</v>
      </c>
    </row>
    <row r="10" spans="1:6" ht="15.75" x14ac:dyDescent="0.25">
      <c r="A10" s="13">
        <f>+A7+0.01</f>
        <v>0.01</v>
      </c>
      <c r="B10" s="12" t="s">
        <v>41</v>
      </c>
      <c r="C10" s="11">
        <v>1</v>
      </c>
      <c r="D10" s="10" t="s">
        <v>0</v>
      </c>
      <c r="E10" s="9"/>
      <c r="F10" s="8">
        <f>+C10*E10</f>
        <v>0</v>
      </c>
    </row>
    <row r="11" spans="1:6" ht="15.75" x14ac:dyDescent="0.25">
      <c r="A11" s="13">
        <f>+A10+0.01</f>
        <v>0.02</v>
      </c>
      <c r="B11" s="12" t="s">
        <v>40</v>
      </c>
      <c r="C11" s="11">
        <v>9.6</v>
      </c>
      <c r="D11" s="10" t="s">
        <v>17</v>
      </c>
      <c r="E11" s="9"/>
      <c r="F11" s="8">
        <f>+C11*E11</f>
        <v>0</v>
      </c>
    </row>
    <row r="12" spans="1:6" ht="15.75" x14ac:dyDescent="0.25">
      <c r="A12" s="13">
        <f>+A11+0.01</f>
        <v>0.03</v>
      </c>
      <c r="B12" s="12" t="s">
        <v>39</v>
      </c>
      <c r="C12" s="11">
        <v>0.2</v>
      </c>
      <c r="D12" s="10" t="s">
        <v>17</v>
      </c>
      <c r="E12" s="9"/>
      <c r="F12" s="8">
        <f>+C12*E12</f>
        <v>0</v>
      </c>
    </row>
    <row r="13" spans="1:6" ht="15.75" x14ac:dyDescent="0.25">
      <c r="A13" s="36"/>
      <c r="B13" s="34" t="s">
        <v>38</v>
      </c>
      <c r="C13" s="37"/>
      <c r="D13" s="37"/>
      <c r="E13" s="33"/>
      <c r="F13" s="32">
        <f>SUBTOTAL(9,F14)</f>
        <v>0</v>
      </c>
    </row>
    <row r="14" spans="1:6" ht="15.75" x14ac:dyDescent="0.25">
      <c r="A14" s="13">
        <f>A12+0.01</f>
        <v>0.04</v>
      </c>
      <c r="B14" s="12" t="s">
        <v>37</v>
      </c>
      <c r="C14" s="11">
        <v>1</v>
      </c>
      <c r="D14" s="10" t="s">
        <v>0</v>
      </c>
      <c r="E14" s="9"/>
      <c r="F14" s="8">
        <f>+C14*E14</f>
        <v>0</v>
      </c>
    </row>
    <row r="15" spans="1:6" ht="15.75" x14ac:dyDescent="0.25">
      <c r="A15" s="36"/>
      <c r="B15" s="34" t="s">
        <v>36</v>
      </c>
      <c r="C15" s="37"/>
      <c r="D15" s="37"/>
      <c r="E15" s="33"/>
      <c r="F15" s="32">
        <f>SUBTOTAL(9,F16:F19)</f>
        <v>0</v>
      </c>
    </row>
    <row r="16" spans="1:6" ht="15.75" x14ac:dyDescent="0.25">
      <c r="A16" s="13">
        <f>+A14+0.01</f>
        <v>0.05</v>
      </c>
      <c r="B16" s="12" t="s">
        <v>35</v>
      </c>
      <c r="C16" s="11">
        <v>1</v>
      </c>
      <c r="D16" s="10" t="s">
        <v>3</v>
      </c>
      <c r="E16" s="9"/>
      <c r="F16" s="8">
        <f>+C16*E16</f>
        <v>0</v>
      </c>
    </row>
    <row r="17" spans="1:6" ht="15.75" x14ac:dyDescent="0.25">
      <c r="A17" s="13">
        <f>+A16+0.01</f>
        <v>6.0000000000000005E-2</v>
      </c>
      <c r="B17" s="12" t="s">
        <v>34</v>
      </c>
      <c r="C17" s="11">
        <v>1</v>
      </c>
      <c r="D17" s="10" t="s">
        <v>0</v>
      </c>
      <c r="E17" s="9"/>
      <c r="F17" s="8">
        <f>+C17*E17</f>
        <v>0</v>
      </c>
    </row>
    <row r="18" spans="1:6" ht="15.75" x14ac:dyDescent="0.25">
      <c r="A18" s="13">
        <f>+A17+0.01</f>
        <v>7.0000000000000007E-2</v>
      </c>
      <c r="B18" s="12" t="s">
        <v>33</v>
      </c>
      <c r="C18" s="11">
        <v>1</v>
      </c>
      <c r="D18" s="10" t="s">
        <v>0</v>
      </c>
      <c r="E18" s="9"/>
      <c r="F18" s="8">
        <f>+C18*E18</f>
        <v>0</v>
      </c>
    </row>
    <row r="19" spans="1:6" ht="15.75" x14ac:dyDescent="0.25">
      <c r="A19" s="13">
        <f>+A18+0.01</f>
        <v>0.08</v>
      </c>
      <c r="B19" s="12" t="s">
        <v>32</v>
      </c>
      <c r="C19" s="11">
        <v>1</v>
      </c>
      <c r="D19" s="10" t="s">
        <v>0</v>
      </c>
      <c r="E19" s="9"/>
      <c r="F19" s="8">
        <f>+C19*E19</f>
        <v>0</v>
      </c>
    </row>
    <row r="20" spans="1:6" ht="15.75" x14ac:dyDescent="0.25">
      <c r="A20" s="36"/>
      <c r="B20" s="34" t="s">
        <v>31</v>
      </c>
      <c r="C20" s="37"/>
      <c r="D20" s="37"/>
      <c r="E20" s="33"/>
      <c r="F20" s="32">
        <f>SUBTOTAL(9,F21:F27)</f>
        <v>0</v>
      </c>
    </row>
    <row r="21" spans="1:6" ht="15.75" x14ac:dyDescent="0.25">
      <c r="A21" s="13">
        <f>+A19+0.01</f>
        <v>0.09</v>
      </c>
      <c r="B21" s="12" t="s">
        <v>30</v>
      </c>
      <c r="C21" s="11">
        <f>28</f>
        <v>28</v>
      </c>
      <c r="D21" s="10" t="s">
        <v>29</v>
      </c>
      <c r="E21" s="9"/>
      <c r="F21" s="8">
        <f t="shared" ref="F21:F27" si="0">+C21*E21</f>
        <v>0</v>
      </c>
    </row>
    <row r="22" spans="1:6" ht="15.75" x14ac:dyDescent="0.25">
      <c r="A22" s="13">
        <f t="shared" ref="A22:A27" si="1">+A21+0.01</f>
        <v>9.9999999999999992E-2</v>
      </c>
      <c r="B22" s="12" t="s">
        <v>28</v>
      </c>
      <c r="C22" s="11">
        <v>1</v>
      </c>
      <c r="D22" s="10" t="s">
        <v>0</v>
      </c>
      <c r="E22" s="9"/>
      <c r="F22" s="8">
        <f t="shared" si="0"/>
        <v>0</v>
      </c>
    </row>
    <row r="23" spans="1:6" ht="15.75" x14ac:dyDescent="0.25">
      <c r="A23" s="13">
        <f t="shared" si="1"/>
        <v>0.10999999999999999</v>
      </c>
      <c r="B23" s="12" t="s">
        <v>27</v>
      </c>
      <c r="C23" s="11">
        <v>1</v>
      </c>
      <c r="D23" s="10" t="s">
        <v>0</v>
      </c>
      <c r="E23" s="9"/>
      <c r="F23" s="8">
        <f t="shared" si="0"/>
        <v>0</v>
      </c>
    </row>
    <row r="24" spans="1:6" ht="15.75" x14ac:dyDescent="0.25">
      <c r="A24" s="13">
        <f t="shared" si="1"/>
        <v>0.11999999999999998</v>
      </c>
      <c r="B24" s="12" t="s">
        <v>26</v>
      </c>
      <c r="C24" s="11">
        <v>1</v>
      </c>
      <c r="D24" s="10" t="s">
        <v>0</v>
      </c>
      <c r="E24" s="9"/>
      <c r="F24" s="8">
        <f t="shared" si="0"/>
        <v>0</v>
      </c>
    </row>
    <row r="25" spans="1:6" ht="15.75" x14ac:dyDescent="0.25">
      <c r="A25" s="13">
        <f t="shared" si="1"/>
        <v>0.12999999999999998</v>
      </c>
      <c r="B25" s="12" t="s">
        <v>25</v>
      </c>
      <c r="C25" s="11">
        <v>1</v>
      </c>
      <c r="D25" s="10" t="s">
        <v>0</v>
      </c>
      <c r="E25" s="9"/>
      <c r="F25" s="8">
        <f t="shared" si="0"/>
        <v>0</v>
      </c>
    </row>
    <row r="26" spans="1:6" ht="15.75" x14ac:dyDescent="0.25">
      <c r="A26" s="13">
        <f t="shared" si="1"/>
        <v>0.13999999999999999</v>
      </c>
      <c r="B26" s="12" t="s">
        <v>24</v>
      </c>
      <c r="C26" s="11">
        <v>1</v>
      </c>
      <c r="D26" s="10" t="s">
        <v>3</v>
      </c>
      <c r="E26" s="9"/>
      <c r="F26" s="8">
        <f t="shared" si="0"/>
        <v>0</v>
      </c>
    </row>
    <row r="27" spans="1:6" ht="15.75" x14ac:dyDescent="0.25">
      <c r="A27" s="13">
        <f t="shared" si="1"/>
        <v>0.15</v>
      </c>
      <c r="B27" s="12" t="s">
        <v>23</v>
      </c>
      <c r="C27" s="11">
        <v>1</v>
      </c>
      <c r="D27" s="10" t="s">
        <v>3</v>
      </c>
      <c r="E27" s="9"/>
      <c r="F27" s="8">
        <f t="shared" si="0"/>
        <v>0</v>
      </c>
    </row>
    <row r="28" spans="1:6" ht="15.75" x14ac:dyDescent="0.25">
      <c r="A28" s="77"/>
      <c r="B28" s="78" t="s">
        <v>65</v>
      </c>
      <c r="C28" s="79"/>
      <c r="D28" s="80"/>
      <c r="E28" s="81"/>
      <c r="F28" s="32">
        <f>SUBTOTAL(9,F29)</f>
        <v>0</v>
      </c>
    </row>
    <row r="29" spans="1:6" ht="15.75" x14ac:dyDescent="0.25">
      <c r="A29" s="13">
        <f>+A27+0.01</f>
        <v>0.16</v>
      </c>
      <c r="B29" s="12" t="s">
        <v>64</v>
      </c>
      <c r="C29" s="11">
        <v>1</v>
      </c>
      <c r="D29" s="10" t="s">
        <v>3</v>
      </c>
      <c r="E29" s="9"/>
      <c r="F29" s="8">
        <f>+C29*E29</f>
        <v>0</v>
      </c>
    </row>
    <row r="30" spans="1:6" ht="15.75" x14ac:dyDescent="0.25">
      <c r="A30" s="37"/>
      <c r="B30" s="34" t="s">
        <v>22</v>
      </c>
      <c r="C30" s="37"/>
      <c r="D30" s="37"/>
      <c r="E30" s="33"/>
      <c r="F30" s="32">
        <f>SUBTOTAL(9,F31:F49)</f>
        <v>0</v>
      </c>
    </row>
    <row r="31" spans="1:6" ht="15.75" x14ac:dyDescent="0.25">
      <c r="A31" s="13">
        <f>A29+0.01</f>
        <v>0.17</v>
      </c>
      <c r="B31" s="12" t="s">
        <v>21</v>
      </c>
      <c r="C31" s="11">
        <v>1</v>
      </c>
      <c r="D31" s="10" t="s">
        <v>0</v>
      </c>
      <c r="E31" s="9"/>
      <c r="F31" s="8">
        <f t="shared" ref="F31:F49" si="2">+C31*E31</f>
        <v>0</v>
      </c>
    </row>
    <row r="32" spans="1:6" ht="15.75" x14ac:dyDescent="0.25">
      <c r="A32" s="13">
        <f>A31+0.01</f>
        <v>0.18000000000000002</v>
      </c>
      <c r="B32" s="12" t="s">
        <v>20</v>
      </c>
      <c r="C32" s="11">
        <v>1</v>
      </c>
      <c r="D32" s="10" t="s">
        <v>0</v>
      </c>
      <c r="E32" s="9"/>
      <c r="F32" s="8">
        <f t="shared" si="2"/>
        <v>0</v>
      </c>
    </row>
    <row r="33" spans="1:6" ht="15.75" x14ac:dyDescent="0.25">
      <c r="A33" s="13">
        <f t="shared" ref="A33:A49" si="3">+A32+0.01</f>
        <v>0.19000000000000003</v>
      </c>
      <c r="B33" s="12" t="s">
        <v>19</v>
      </c>
      <c r="C33" s="11">
        <v>1</v>
      </c>
      <c r="D33" s="10" t="s">
        <v>0</v>
      </c>
      <c r="E33" s="9"/>
      <c r="F33" s="8">
        <f t="shared" si="2"/>
        <v>0</v>
      </c>
    </row>
    <row r="34" spans="1:6" ht="15.75" x14ac:dyDescent="0.25">
      <c r="A34" s="13">
        <f t="shared" si="3"/>
        <v>0.20000000000000004</v>
      </c>
      <c r="B34" s="12" t="s">
        <v>18</v>
      </c>
      <c r="C34" s="11">
        <v>11.58</v>
      </c>
      <c r="D34" s="10" t="s">
        <v>17</v>
      </c>
      <c r="E34" s="9"/>
      <c r="F34" s="8">
        <f t="shared" si="2"/>
        <v>0</v>
      </c>
    </row>
    <row r="35" spans="1:6" ht="15.75" x14ac:dyDescent="0.25">
      <c r="A35" s="13">
        <f t="shared" si="3"/>
        <v>0.21000000000000005</v>
      </c>
      <c r="B35" s="12" t="s">
        <v>16</v>
      </c>
      <c r="C35" s="11">
        <v>1</v>
      </c>
      <c r="D35" s="10" t="s">
        <v>3</v>
      </c>
      <c r="E35" s="9"/>
      <c r="F35" s="8">
        <f t="shared" si="2"/>
        <v>0</v>
      </c>
    </row>
    <row r="36" spans="1:6" ht="15.75" x14ac:dyDescent="0.25">
      <c r="A36" s="13">
        <f t="shared" si="3"/>
        <v>0.22000000000000006</v>
      </c>
      <c r="B36" s="12" t="s">
        <v>15</v>
      </c>
      <c r="C36" s="11">
        <v>1</v>
      </c>
      <c r="D36" s="10" t="s">
        <v>3</v>
      </c>
      <c r="E36" s="9"/>
      <c r="F36" s="8">
        <f t="shared" si="2"/>
        <v>0</v>
      </c>
    </row>
    <row r="37" spans="1:6" ht="15.75" x14ac:dyDescent="0.25">
      <c r="A37" s="13">
        <f t="shared" si="3"/>
        <v>0.23000000000000007</v>
      </c>
      <c r="B37" s="12" t="s">
        <v>14</v>
      </c>
      <c r="C37" s="11">
        <v>1</v>
      </c>
      <c r="D37" s="10" t="s">
        <v>0</v>
      </c>
      <c r="E37" s="9"/>
      <c r="F37" s="8">
        <f t="shared" si="2"/>
        <v>0</v>
      </c>
    </row>
    <row r="38" spans="1:6" ht="15.75" x14ac:dyDescent="0.25">
      <c r="A38" s="13">
        <f t="shared" si="3"/>
        <v>0.24000000000000007</v>
      </c>
      <c r="B38" s="12" t="s">
        <v>13</v>
      </c>
      <c r="C38" s="11">
        <v>1</v>
      </c>
      <c r="D38" s="10" t="s">
        <v>0</v>
      </c>
      <c r="E38" s="9"/>
      <c r="F38" s="8">
        <f t="shared" si="2"/>
        <v>0</v>
      </c>
    </row>
    <row r="39" spans="1:6" ht="15.75" x14ac:dyDescent="0.25">
      <c r="A39" s="13">
        <f t="shared" si="3"/>
        <v>0.25000000000000006</v>
      </c>
      <c r="B39" s="12" t="s">
        <v>12</v>
      </c>
      <c r="C39" s="11">
        <v>2</v>
      </c>
      <c r="D39" s="10" t="s">
        <v>3</v>
      </c>
      <c r="E39" s="9"/>
      <c r="F39" s="8">
        <f t="shared" si="2"/>
        <v>0</v>
      </c>
    </row>
    <row r="40" spans="1:6" ht="15.75" x14ac:dyDescent="0.25">
      <c r="A40" s="13">
        <f t="shared" si="3"/>
        <v>0.26000000000000006</v>
      </c>
      <c r="B40" s="12" t="s">
        <v>11</v>
      </c>
      <c r="C40" s="11">
        <v>1</v>
      </c>
      <c r="D40" s="10" t="s">
        <v>3</v>
      </c>
      <c r="E40" s="9"/>
      <c r="F40" s="8">
        <f t="shared" si="2"/>
        <v>0</v>
      </c>
    </row>
    <row r="41" spans="1:6" ht="15.75" x14ac:dyDescent="0.25">
      <c r="A41" s="13">
        <f t="shared" si="3"/>
        <v>0.27000000000000007</v>
      </c>
      <c r="B41" s="12" t="s">
        <v>10</v>
      </c>
      <c r="C41" s="11">
        <v>1</v>
      </c>
      <c r="D41" s="10" t="s">
        <v>3</v>
      </c>
      <c r="E41" s="9"/>
      <c r="F41" s="8">
        <f t="shared" si="2"/>
        <v>0</v>
      </c>
    </row>
    <row r="42" spans="1:6" ht="15.75" x14ac:dyDescent="0.25">
      <c r="A42" s="13">
        <f t="shared" si="3"/>
        <v>0.28000000000000008</v>
      </c>
      <c r="B42" s="12" t="s">
        <v>9</v>
      </c>
      <c r="C42" s="11">
        <v>1</v>
      </c>
      <c r="D42" s="10" t="s">
        <v>3</v>
      </c>
      <c r="E42" s="9"/>
      <c r="F42" s="8">
        <f t="shared" si="2"/>
        <v>0</v>
      </c>
    </row>
    <row r="43" spans="1:6" ht="15.75" x14ac:dyDescent="0.25">
      <c r="A43" s="13">
        <f t="shared" si="3"/>
        <v>0.29000000000000009</v>
      </c>
      <c r="B43" s="12" t="s">
        <v>8</v>
      </c>
      <c r="C43" s="11">
        <v>1</v>
      </c>
      <c r="D43" s="10" t="s">
        <v>3</v>
      </c>
      <c r="E43" s="9"/>
      <c r="F43" s="8">
        <f t="shared" si="2"/>
        <v>0</v>
      </c>
    </row>
    <row r="44" spans="1:6" ht="15.75" x14ac:dyDescent="0.25">
      <c r="A44" s="13">
        <f t="shared" si="3"/>
        <v>0.3000000000000001</v>
      </c>
      <c r="B44" s="12" t="s">
        <v>7</v>
      </c>
      <c r="C44" s="11">
        <v>1</v>
      </c>
      <c r="D44" s="10" t="s">
        <v>3</v>
      </c>
      <c r="E44" s="9"/>
      <c r="F44" s="8">
        <f t="shared" si="2"/>
        <v>0</v>
      </c>
    </row>
    <row r="45" spans="1:6" ht="15.75" x14ac:dyDescent="0.25">
      <c r="A45" s="13">
        <f t="shared" si="3"/>
        <v>0.31000000000000011</v>
      </c>
      <c r="B45" s="12" t="s">
        <v>6</v>
      </c>
      <c r="C45" s="11">
        <v>1</v>
      </c>
      <c r="D45" s="10" t="s">
        <v>3</v>
      </c>
      <c r="E45" s="9"/>
      <c r="F45" s="8">
        <f t="shared" si="2"/>
        <v>0</v>
      </c>
    </row>
    <row r="46" spans="1:6" ht="15.75" x14ac:dyDescent="0.25">
      <c r="A46" s="13">
        <f t="shared" si="3"/>
        <v>0.32000000000000012</v>
      </c>
      <c r="B46" s="12" t="s">
        <v>5</v>
      </c>
      <c r="C46" s="11">
        <v>1</v>
      </c>
      <c r="D46" s="10" t="s">
        <v>3</v>
      </c>
      <c r="E46" s="9"/>
      <c r="F46" s="8">
        <f t="shared" si="2"/>
        <v>0</v>
      </c>
    </row>
    <row r="47" spans="1:6" ht="15.75" x14ac:dyDescent="0.25">
      <c r="A47" s="13">
        <f t="shared" si="3"/>
        <v>0.33000000000000013</v>
      </c>
      <c r="B47" s="12" t="s">
        <v>4</v>
      </c>
      <c r="C47" s="11">
        <v>1</v>
      </c>
      <c r="D47" s="10" t="s">
        <v>3</v>
      </c>
      <c r="E47" s="9"/>
      <c r="F47" s="8">
        <f t="shared" si="2"/>
        <v>0</v>
      </c>
    </row>
    <row r="48" spans="1:6" ht="15.75" x14ac:dyDescent="0.25">
      <c r="A48" s="13">
        <f t="shared" si="3"/>
        <v>0.34000000000000014</v>
      </c>
      <c r="B48" s="12" t="s">
        <v>2</v>
      </c>
      <c r="C48" s="11">
        <v>1</v>
      </c>
      <c r="D48" s="10" t="s">
        <v>0</v>
      </c>
      <c r="E48" s="9"/>
      <c r="F48" s="8">
        <f t="shared" si="2"/>
        <v>0</v>
      </c>
    </row>
    <row r="49" spans="1:6" ht="15.75" x14ac:dyDescent="0.25">
      <c r="A49" s="13">
        <f t="shared" si="3"/>
        <v>0.35000000000000014</v>
      </c>
      <c r="B49" s="12" t="s">
        <v>1</v>
      </c>
      <c r="C49" s="11">
        <v>1</v>
      </c>
      <c r="D49" s="10" t="s">
        <v>0</v>
      </c>
      <c r="E49" s="9"/>
      <c r="F49" s="8">
        <f t="shared" si="2"/>
        <v>0</v>
      </c>
    </row>
    <row r="50" spans="1:6" ht="15.75" x14ac:dyDescent="0.25">
      <c r="A50" s="13"/>
      <c r="B50" s="12"/>
      <c r="C50" s="11"/>
      <c r="D50" s="10"/>
      <c r="E50" s="9"/>
      <c r="F50" s="8"/>
    </row>
    <row r="51" spans="1:6" ht="15.75" x14ac:dyDescent="0.25">
      <c r="A51" s="38"/>
      <c r="B51" s="39" t="s">
        <v>122</v>
      </c>
      <c r="C51" s="40"/>
      <c r="D51" s="41"/>
      <c r="E51" s="42"/>
      <c r="F51" s="32">
        <f>SUBTOTAL(9,F9:F49)</f>
        <v>0</v>
      </c>
    </row>
    <row r="52" spans="1:6" x14ac:dyDescent="0.25">
      <c r="A52" s="43"/>
      <c r="B52" s="44"/>
      <c r="C52" s="45"/>
      <c r="D52" s="44"/>
      <c r="E52" s="46"/>
      <c r="F52" s="47"/>
    </row>
    <row r="53" spans="1:6" x14ac:dyDescent="0.25">
      <c r="A53" s="43"/>
      <c r="B53" s="27" t="s">
        <v>123</v>
      </c>
      <c r="C53" s="48"/>
      <c r="D53" s="44"/>
      <c r="E53" s="49"/>
      <c r="F53" s="47"/>
    </row>
    <row r="54" spans="1:6" x14ac:dyDescent="0.25">
      <c r="A54" s="43"/>
      <c r="B54" s="12" t="s">
        <v>124</v>
      </c>
      <c r="C54" s="50">
        <v>0.1</v>
      </c>
      <c r="D54" s="51" t="s">
        <v>125</v>
      </c>
      <c r="E54" s="52">
        <f>+$F$51*C54</f>
        <v>0</v>
      </c>
      <c r="F54" s="53"/>
    </row>
    <row r="55" spans="1:6" x14ac:dyDescent="0.25">
      <c r="A55" s="43"/>
      <c r="B55" s="12" t="s">
        <v>126</v>
      </c>
      <c r="C55" s="50">
        <v>2.5000000000000001E-2</v>
      </c>
      <c r="D55" s="51" t="s">
        <v>125</v>
      </c>
      <c r="E55" s="52">
        <f>+$F$51*C55</f>
        <v>0</v>
      </c>
      <c r="F55" s="53"/>
    </row>
    <row r="56" spans="1:6" x14ac:dyDescent="0.25">
      <c r="A56" s="43"/>
      <c r="B56" s="12" t="s">
        <v>127</v>
      </c>
      <c r="C56" s="50">
        <v>4.6399999999999997E-2</v>
      </c>
      <c r="D56" s="51" t="s">
        <v>125</v>
      </c>
      <c r="E56" s="52">
        <f t="shared" ref="E56:E59" si="4">+$F$51*C56</f>
        <v>0</v>
      </c>
      <c r="F56" s="53"/>
    </row>
    <row r="57" spans="1:6" x14ac:dyDescent="0.25">
      <c r="A57" s="43"/>
      <c r="B57" s="12" t="s">
        <v>128</v>
      </c>
      <c r="C57" s="50">
        <v>0.01</v>
      </c>
      <c r="D57" s="51" t="s">
        <v>125</v>
      </c>
      <c r="E57" s="52">
        <f t="shared" si="4"/>
        <v>0</v>
      </c>
      <c r="F57" s="53"/>
    </row>
    <row r="58" spans="1:6" x14ac:dyDescent="0.25">
      <c r="A58" s="43"/>
      <c r="B58" s="12" t="s">
        <v>129</v>
      </c>
      <c r="C58" s="50">
        <v>0.05</v>
      </c>
      <c r="D58" s="51" t="s">
        <v>125</v>
      </c>
      <c r="E58" s="52">
        <f t="shared" si="4"/>
        <v>0</v>
      </c>
      <c r="F58" s="53"/>
    </row>
    <row r="59" spans="1:6" x14ac:dyDescent="0.25">
      <c r="A59" s="43"/>
      <c r="B59" s="12" t="s">
        <v>130</v>
      </c>
      <c r="C59" s="50">
        <v>1E-3</v>
      </c>
      <c r="D59" s="51" t="s">
        <v>125</v>
      </c>
      <c r="E59" s="52">
        <f t="shared" si="4"/>
        <v>0</v>
      </c>
      <c r="F59" s="53"/>
    </row>
    <row r="60" spans="1:6" x14ac:dyDescent="0.25">
      <c r="A60" s="43"/>
      <c r="B60" s="12" t="s">
        <v>131</v>
      </c>
      <c r="C60" s="50">
        <v>0.18</v>
      </c>
      <c r="D60" s="54">
        <f>+E54</f>
        <v>0</v>
      </c>
      <c r="E60" s="55">
        <f>+C60*D60</f>
        <v>0</v>
      </c>
      <c r="F60" s="53"/>
    </row>
    <row r="61" spans="1:6" x14ac:dyDescent="0.25">
      <c r="A61" s="43"/>
      <c r="B61" s="44"/>
      <c r="C61" s="56"/>
      <c r="D61" s="57"/>
      <c r="E61" s="58"/>
      <c r="F61" s="47"/>
    </row>
    <row r="62" spans="1:6" ht="15.75" x14ac:dyDescent="0.25">
      <c r="A62" s="38"/>
      <c r="B62" s="39" t="s">
        <v>132</v>
      </c>
      <c r="C62" s="40"/>
      <c r="D62" s="41"/>
      <c r="E62" s="42"/>
      <c r="F62" s="32">
        <f>+F51+SUM(E54:E60)</f>
        <v>0</v>
      </c>
    </row>
    <row r="63" spans="1:6" x14ac:dyDescent="0.25">
      <c r="A63" s="43"/>
      <c r="B63" s="59"/>
      <c r="C63" s="60"/>
      <c r="D63" s="61"/>
      <c r="E63" s="62"/>
      <c r="F63" s="63"/>
    </row>
    <row r="64" spans="1:6" x14ac:dyDescent="0.25">
      <c r="A64" s="43"/>
      <c r="B64" s="12" t="s">
        <v>133</v>
      </c>
      <c r="C64" s="50">
        <v>0.05</v>
      </c>
      <c r="D64" s="51" t="s">
        <v>125</v>
      </c>
      <c r="E64" s="52">
        <f>+F51*C64</f>
        <v>0</v>
      </c>
      <c r="F64" s="47"/>
    </row>
    <row r="65" spans="1:6" x14ac:dyDescent="0.25">
      <c r="A65" s="64"/>
      <c r="B65" s="65"/>
      <c r="C65" s="66"/>
      <c r="D65" s="67"/>
      <c r="E65" s="66"/>
      <c r="F65" s="68"/>
    </row>
    <row r="66" spans="1:6" ht="15.75" x14ac:dyDescent="0.25">
      <c r="A66" s="69"/>
      <c r="B66" s="70" t="s">
        <v>134</v>
      </c>
      <c r="C66" s="71"/>
      <c r="D66" s="72"/>
      <c r="E66" s="71"/>
      <c r="F66" s="84">
        <f>+F62+E64</f>
        <v>0</v>
      </c>
    </row>
  </sheetData>
  <mergeCells count="2">
    <mergeCell ref="A5:F5"/>
    <mergeCell ref="E6:F6"/>
  </mergeCells>
  <pageMargins left="0.7" right="0.7" top="0.75" bottom="0.75" header="0.3" footer="0.3"/>
  <pageSetup scale="56" fitToHeight="0" orientation="portrait" r:id="rId1"/>
  <ignoredErrors>
    <ignoredError sqref="E54:E55 E64 E56:E61" unlockedFormula="1"/>
    <ignoredError sqref="F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60"/>
  <sheetViews>
    <sheetView view="pageBreakPreview" topLeftCell="A16" zoomScale="90" zoomScaleNormal="100" zoomScaleSheetLayoutView="90" workbookViewId="0">
      <selection activeCell="A23" sqref="A23:XFD24"/>
    </sheetView>
  </sheetViews>
  <sheetFormatPr baseColWidth="10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0.57031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85" t="s">
        <v>50</v>
      </c>
      <c r="B5" s="85"/>
      <c r="C5" s="85"/>
      <c r="D5" s="85"/>
      <c r="E5" s="85"/>
      <c r="F5" s="85"/>
    </row>
    <row r="6" spans="1:6" ht="18" x14ac:dyDescent="0.25">
      <c r="A6" s="24"/>
      <c r="B6" s="23"/>
      <c r="C6" s="22"/>
      <c r="D6" s="22"/>
      <c r="E6" s="86"/>
      <c r="F6" s="86"/>
    </row>
    <row r="7" spans="1:6" ht="19.5" thickBot="1" x14ac:dyDescent="0.35">
      <c r="A7" s="21"/>
      <c r="B7" s="20" t="s">
        <v>59</v>
      </c>
      <c r="C7" s="19"/>
      <c r="D7" s="19"/>
      <c r="E7" s="18"/>
      <c r="F7" s="18"/>
    </row>
    <row r="8" spans="1:6" ht="18" x14ac:dyDescent="0.25">
      <c r="A8" s="17" t="s">
        <v>48</v>
      </c>
      <c r="B8" s="16" t="s">
        <v>47</v>
      </c>
      <c r="C8" s="16" t="s">
        <v>46</v>
      </c>
      <c r="D8" s="16" t="s">
        <v>45</v>
      </c>
      <c r="E8" s="16" t="s">
        <v>44</v>
      </c>
      <c r="F8" s="15" t="s">
        <v>43</v>
      </c>
    </row>
    <row r="9" spans="1:6" s="14" customFormat="1" ht="18" x14ac:dyDescent="0.25">
      <c r="A9" s="73"/>
      <c r="B9" s="34" t="s">
        <v>42</v>
      </c>
      <c r="C9" s="74"/>
      <c r="D9" s="75"/>
      <c r="E9" s="76"/>
      <c r="F9" s="32">
        <f>SUBTOTAL(9,F10:F11)</f>
        <v>0</v>
      </c>
    </row>
    <row r="10" spans="1:6" s="14" customFormat="1" ht="15.75" x14ac:dyDescent="0.25">
      <c r="A10" s="13">
        <f>A7+0.01</f>
        <v>0.01</v>
      </c>
      <c r="B10" s="12" t="s">
        <v>58</v>
      </c>
      <c r="C10" s="11">
        <v>1</v>
      </c>
      <c r="D10" s="10" t="s">
        <v>0</v>
      </c>
      <c r="E10" s="9"/>
      <c r="F10" s="8">
        <f>+C10*E10</f>
        <v>0</v>
      </c>
    </row>
    <row r="11" spans="1:6" s="14" customFormat="1" ht="15.75" x14ac:dyDescent="0.25">
      <c r="A11" s="13">
        <f>+A10+0.01</f>
        <v>0.02</v>
      </c>
      <c r="B11" s="12" t="s">
        <v>57</v>
      </c>
      <c r="C11" s="11">
        <v>1</v>
      </c>
      <c r="D11" s="10" t="s">
        <v>0</v>
      </c>
      <c r="E11" s="9"/>
      <c r="F11" s="8">
        <f>+C11*E11</f>
        <v>0</v>
      </c>
    </row>
    <row r="12" spans="1:6" ht="15.75" x14ac:dyDescent="0.25">
      <c r="A12" s="77"/>
      <c r="B12" s="78" t="s">
        <v>36</v>
      </c>
      <c r="C12" s="79"/>
      <c r="D12" s="80"/>
      <c r="E12" s="81"/>
      <c r="F12" s="32">
        <f>SUBTOTAL(9,F13:F17)</f>
        <v>0</v>
      </c>
    </row>
    <row r="13" spans="1:6" ht="15.75" x14ac:dyDescent="0.25">
      <c r="A13" s="13">
        <f>A11+0.01</f>
        <v>0.03</v>
      </c>
      <c r="B13" s="12" t="s">
        <v>56</v>
      </c>
      <c r="C13" s="11">
        <v>1</v>
      </c>
      <c r="D13" s="10" t="s">
        <v>3</v>
      </c>
      <c r="E13" s="9"/>
      <c r="F13" s="8">
        <f>+C13*E13</f>
        <v>0</v>
      </c>
    </row>
    <row r="14" spans="1:6" ht="15.75" x14ac:dyDescent="0.25">
      <c r="A14" s="13">
        <f>A13+0.01</f>
        <v>0.04</v>
      </c>
      <c r="B14" s="12" t="s">
        <v>35</v>
      </c>
      <c r="C14" s="11">
        <v>1</v>
      </c>
      <c r="D14" s="10" t="s">
        <v>3</v>
      </c>
      <c r="E14" s="9"/>
      <c r="F14" s="8">
        <f>+C14*E14</f>
        <v>0</v>
      </c>
    </row>
    <row r="15" spans="1:6" ht="15.75" x14ac:dyDescent="0.25">
      <c r="A15" s="13">
        <f>+A14+0.01</f>
        <v>0.05</v>
      </c>
      <c r="B15" s="12" t="s">
        <v>34</v>
      </c>
      <c r="C15" s="11">
        <v>1</v>
      </c>
      <c r="D15" s="10" t="s">
        <v>0</v>
      </c>
      <c r="E15" s="9"/>
      <c r="F15" s="8">
        <f>+C15*E15</f>
        <v>0</v>
      </c>
    </row>
    <row r="16" spans="1:6" ht="15.75" x14ac:dyDescent="0.25">
      <c r="A16" s="13">
        <f>+A15+0.01</f>
        <v>6.0000000000000005E-2</v>
      </c>
      <c r="B16" s="12" t="s">
        <v>33</v>
      </c>
      <c r="C16" s="11">
        <v>1</v>
      </c>
      <c r="D16" s="10" t="s">
        <v>0</v>
      </c>
      <c r="E16" s="9"/>
      <c r="F16" s="8">
        <f>+C16*E16</f>
        <v>0</v>
      </c>
    </row>
    <row r="17" spans="1:6" ht="15.75" x14ac:dyDescent="0.25">
      <c r="A17" s="13">
        <f>+A16+0.01</f>
        <v>7.0000000000000007E-2</v>
      </c>
      <c r="B17" s="12" t="s">
        <v>32</v>
      </c>
      <c r="C17" s="11">
        <v>1</v>
      </c>
      <c r="D17" s="10" t="s">
        <v>0</v>
      </c>
      <c r="E17" s="9"/>
      <c r="F17" s="8">
        <f>+C17*E17</f>
        <v>0</v>
      </c>
    </row>
    <row r="18" spans="1:6" ht="15.75" x14ac:dyDescent="0.25">
      <c r="A18" s="77"/>
      <c r="B18" s="78" t="s">
        <v>55</v>
      </c>
      <c r="C18" s="79"/>
      <c r="D18" s="80"/>
      <c r="E18" s="81"/>
      <c r="F18" s="32">
        <f>SUBTOTAL(9,F19:F20)</f>
        <v>0</v>
      </c>
    </row>
    <row r="19" spans="1:6" ht="15.75" x14ac:dyDescent="0.25">
      <c r="A19" s="13">
        <f>+A17+0.01</f>
        <v>0.08</v>
      </c>
      <c r="B19" s="12" t="s">
        <v>54</v>
      </c>
      <c r="C19" s="11">
        <v>1</v>
      </c>
      <c r="D19" s="10" t="s">
        <v>3</v>
      </c>
      <c r="E19" s="9"/>
      <c r="F19" s="8">
        <f>+C19*E19</f>
        <v>0</v>
      </c>
    </row>
    <row r="20" spans="1:6" ht="15.75" x14ac:dyDescent="0.25">
      <c r="A20" s="13">
        <f>+A19+0.01</f>
        <v>0.09</v>
      </c>
      <c r="B20" s="12" t="s">
        <v>23</v>
      </c>
      <c r="C20" s="11">
        <v>1</v>
      </c>
      <c r="D20" s="10" t="s">
        <v>3</v>
      </c>
      <c r="E20" s="9"/>
      <c r="F20" s="8">
        <f>+C20*E20</f>
        <v>0</v>
      </c>
    </row>
    <row r="21" spans="1:6" ht="15.75" x14ac:dyDescent="0.25">
      <c r="A21" s="77"/>
      <c r="B21" s="78" t="s">
        <v>65</v>
      </c>
      <c r="C21" s="79"/>
      <c r="D21" s="80"/>
      <c r="E21" s="81"/>
      <c r="F21" s="32">
        <f>SUBTOTAL(9,F22)</f>
        <v>0</v>
      </c>
    </row>
    <row r="22" spans="1:6" ht="15.75" x14ac:dyDescent="0.25">
      <c r="A22" s="13">
        <f>+A20+0.01</f>
        <v>9.9999999999999992E-2</v>
      </c>
      <c r="B22" s="12" t="s">
        <v>136</v>
      </c>
      <c r="C22" s="11">
        <v>1</v>
      </c>
      <c r="D22" s="10" t="s">
        <v>3</v>
      </c>
      <c r="E22" s="9"/>
      <c r="F22" s="8">
        <f>+C22*E22</f>
        <v>0</v>
      </c>
    </row>
    <row r="23" spans="1:6" ht="15.75" x14ac:dyDescent="0.25">
      <c r="A23" s="77"/>
      <c r="B23" s="82" t="s">
        <v>22</v>
      </c>
      <c r="C23" s="79"/>
      <c r="D23" s="80"/>
      <c r="E23" s="81"/>
      <c r="F23" s="32">
        <f>SUBTOTAL(9,F24:F43)</f>
        <v>0</v>
      </c>
    </row>
    <row r="24" spans="1:6" ht="15.75" x14ac:dyDescent="0.25">
      <c r="A24" s="13">
        <f>+A22+0.01</f>
        <v>0.10999999999999999</v>
      </c>
      <c r="B24" s="12" t="s">
        <v>21</v>
      </c>
      <c r="C24" s="11">
        <v>1</v>
      </c>
      <c r="D24" s="10" t="s">
        <v>0</v>
      </c>
      <c r="E24" s="9"/>
      <c r="F24" s="8">
        <f t="shared" ref="F24:F34" si="0">+C24*E24</f>
        <v>0</v>
      </c>
    </row>
    <row r="25" spans="1:6" ht="15.75" x14ac:dyDescent="0.25">
      <c r="A25" s="13">
        <f t="shared" ref="A25:A43" si="1">+A24+0.01</f>
        <v>0.11999999999999998</v>
      </c>
      <c r="B25" s="12" t="s">
        <v>20</v>
      </c>
      <c r="C25" s="11">
        <v>1</v>
      </c>
      <c r="D25" s="10" t="s">
        <v>0</v>
      </c>
      <c r="E25" s="9"/>
      <c r="F25" s="8">
        <f t="shared" si="0"/>
        <v>0</v>
      </c>
    </row>
    <row r="26" spans="1:6" ht="15.75" x14ac:dyDescent="0.25">
      <c r="A26" s="13">
        <f t="shared" si="1"/>
        <v>0.12999999999999998</v>
      </c>
      <c r="B26" s="12" t="s">
        <v>19</v>
      </c>
      <c r="C26" s="11">
        <v>1</v>
      </c>
      <c r="D26" s="10" t="s">
        <v>0</v>
      </c>
      <c r="E26" s="9"/>
      <c r="F26" s="8">
        <f t="shared" si="0"/>
        <v>0</v>
      </c>
    </row>
    <row r="27" spans="1:6" ht="15.75" x14ac:dyDescent="0.25">
      <c r="A27" s="13">
        <f t="shared" si="1"/>
        <v>0.13999999999999999</v>
      </c>
      <c r="B27" s="12" t="s">
        <v>18</v>
      </c>
      <c r="C27" s="11">
        <v>15.62</v>
      </c>
      <c r="D27" s="10" t="s">
        <v>17</v>
      </c>
      <c r="E27" s="9"/>
      <c r="F27" s="8">
        <f t="shared" si="0"/>
        <v>0</v>
      </c>
    </row>
    <row r="28" spans="1:6" ht="15.75" x14ac:dyDescent="0.25">
      <c r="A28" s="13">
        <f t="shared" si="1"/>
        <v>0.15</v>
      </c>
      <c r="B28" s="25" t="s">
        <v>16</v>
      </c>
      <c r="C28" s="11">
        <v>1</v>
      </c>
      <c r="D28" s="10" t="s">
        <v>3</v>
      </c>
      <c r="E28" s="9"/>
      <c r="F28" s="8">
        <f t="shared" si="0"/>
        <v>0</v>
      </c>
    </row>
    <row r="29" spans="1:6" ht="15.75" x14ac:dyDescent="0.25">
      <c r="A29" s="13">
        <f t="shared" si="1"/>
        <v>0.16</v>
      </c>
      <c r="B29" s="12" t="s">
        <v>53</v>
      </c>
      <c r="C29" s="11">
        <v>2.8</v>
      </c>
      <c r="D29" s="10" t="s">
        <v>52</v>
      </c>
      <c r="E29" s="9"/>
      <c r="F29" s="8">
        <f t="shared" si="0"/>
        <v>0</v>
      </c>
    </row>
    <row r="30" spans="1:6" ht="15.75" x14ac:dyDescent="0.25">
      <c r="A30" s="13">
        <f t="shared" si="1"/>
        <v>0.17</v>
      </c>
      <c r="B30" s="12" t="s">
        <v>51</v>
      </c>
      <c r="C30" s="11">
        <v>1</v>
      </c>
      <c r="D30" s="10" t="s">
        <v>3</v>
      </c>
      <c r="E30" s="9"/>
      <c r="F30" s="8">
        <f t="shared" si="0"/>
        <v>0</v>
      </c>
    </row>
    <row r="31" spans="1:6" ht="15.75" x14ac:dyDescent="0.25">
      <c r="A31" s="13">
        <f t="shared" si="1"/>
        <v>0.18000000000000002</v>
      </c>
      <c r="B31" s="12" t="s">
        <v>14</v>
      </c>
      <c r="C31" s="11">
        <v>1</v>
      </c>
      <c r="D31" s="10" t="s">
        <v>0</v>
      </c>
      <c r="E31" s="9"/>
      <c r="F31" s="8">
        <f t="shared" si="0"/>
        <v>0</v>
      </c>
    </row>
    <row r="32" spans="1:6" ht="15.75" x14ac:dyDescent="0.25">
      <c r="A32" s="13">
        <f t="shared" si="1"/>
        <v>0.19000000000000003</v>
      </c>
      <c r="B32" s="12" t="s">
        <v>13</v>
      </c>
      <c r="C32" s="11">
        <v>1</v>
      </c>
      <c r="D32" s="10" t="s">
        <v>0</v>
      </c>
      <c r="E32" s="9"/>
      <c r="F32" s="8">
        <f t="shared" si="0"/>
        <v>0</v>
      </c>
    </row>
    <row r="33" spans="1:6" ht="15.75" x14ac:dyDescent="0.25">
      <c r="A33" s="13">
        <f t="shared" si="1"/>
        <v>0.20000000000000004</v>
      </c>
      <c r="B33" s="25" t="s">
        <v>12</v>
      </c>
      <c r="C33" s="11">
        <v>2</v>
      </c>
      <c r="D33" s="10" t="s">
        <v>3</v>
      </c>
      <c r="E33" s="9"/>
      <c r="F33" s="8">
        <f t="shared" si="0"/>
        <v>0</v>
      </c>
    </row>
    <row r="34" spans="1:6" ht="15.75" x14ac:dyDescent="0.25">
      <c r="A34" s="13">
        <f t="shared" si="1"/>
        <v>0.21000000000000005</v>
      </c>
      <c r="B34" s="12" t="s">
        <v>11</v>
      </c>
      <c r="C34" s="11">
        <v>1</v>
      </c>
      <c r="D34" s="10" t="s">
        <v>3</v>
      </c>
      <c r="E34" s="9"/>
      <c r="F34" s="8">
        <f t="shared" si="0"/>
        <v>0</v>
      </c>
    </row>
    <row r="35" spans="1:6" ht="15.75" x14ac:dyDescent="0.25">
      <c r="A35" s="13">
        <f t="shared" si="1"/>
        <v>0.22000000000000006</v>
      </c>
      <c r="B35" s="12" t="s">
        <v>10</v>
      </c>
      <c r="C35" s="11">
        <v>1</v>
      </c>
      <c r="D35" s="10" t="s">
        <v>3</v>
      </c>
      <c r="E35" s="9"/>
      <c r="F35" s="8">
        <f t="shared" ref="F35:F39" si="2">+C35*E35</f>
        <v>0</v>
      </c>
    </row>
    <row r="36" spans="1:6" ht="15.75" x14ac:dyDescent="0.25">
      <c r="A36" s="13">
        <f t="shared" si="1"/>
        <v>0.23000000000000007</v>
      </c>
      <c r="B36" s="12" t="s">
        <v>9</v>
      </c>
      <c r="C36" s="11">
        <v>1</v>
      </c>
      <c r="D36" s="10" t="s">
        <v>3</v>
      </c>
      <c r="E36" s="9"/>
      <c r="F36" s="8">
        <f>+C36*E36</f>
        <v>0</v>
      </c>
    </row>
    <row r="37" spans="1:6" ht="15.75" x14ac:dyDescent="0.25">
      <c r="A37" s="13">
        <f t="shared" si="1"/>
        <v>0.24000000000000007</v>
      </c>
      <c r="B37" s="12" t="s">
        <v>8</v>
      </c>
      <c r="C37" s="11">
        <v>1</v>
      </c>
      <c r="D37" s="10" t="s">
        <v>3</v>
      </c>
      <c r="E37" s="9"/>
      <c r="F37" s="8">
        <f>+C37*E37</f>
        <v>0</v>
      </c>
    </row>
    <row r="38" spans="1:6" ht="15.75" x14ac:dyDescent="0.25">
      <c r="A38" s="13">
        <f t="shared" si="1"/>
        <v>0.25000000000000006</v>
      </c>
      <c r="B38" s="26" t="s">
        <v>7</v>
      </c>
      <c r="C38" s="11">
        <v>1</v>
      </c>
      <c r="D38" s="10" t="s">
        <v>3</v>
      </c>
      <c r="E38" s="9"/>
      <c r="F38" s="8">
        <f t="shared" si="2"/>
        <v>0</v>
      </c>
    </row>
    <row r="39" spans="1:6" ht="15.75" x14ac:dyDescent="0.25">
      <c r="A39" s="13">
        <f t="shared" si="1"/>
        <v>0.26000000000000006</v>
      </c>
      <c r="B39" s="12" t="s">
        <v>6</v>
      </c>
      <c r="C39" s="11">
        <v>1</v>
      </c>
      <c r="D39" s="10" t="s">
        <v>3</v>
      </c>
      <c r="E39" s="9"/>
      <c r="F39" s="8">
        <f t="shared" si="2"/>
        <v>0</v>
      </c>
    </row>
    <row r="40" spans="1:6" ht="15.75" x14ac:dyDescent="0.25">
      <c r="A40" s="13">
        <f t="shared" si="1"/>
        <v>0.27000000000000007</v>
      </c>
      <c r="B40" s="12" t="s">
        <v>5</v>
      </c>
      <c r="C40" s="11">
        <v>1</v>
      </c>
      <c r="D40" s="10" t="s">
        <v>3</v>
      </c>
      <c r="E40" s="9"/>
      <c r="F40" s="8">
        <f>+C40*E40</f>
        <v>0</v>
      </c>
    </row>
    <row r="41" spans="1:6" ht="15.75" x14ac:dyDescent="0.25">
      <c r="A41" s="13">
        <f t="shared" si="1"/>
        <v>0.28000000000000008</v>
      </c>
      <c r="B41" s="12" t="s">
        <v>4</v>
      </c>
      <c r="C41" s="11">
        <v>1</v>
      </c>
      <c r="D41" s="10" t="s">
        <v>3</v>
      </c>
      <c r="E41" s="9"/>
      <c r="F41" s="8">
        <f>+C41*E41</f>
        <v>0</v>
      </c>
    </row>
    <row r="42" spans="1:6" ht="15.75" x14ac:dyDescent="0.25">
      <c r="A42" s="13">
        <f t="shared" si="1"/>
        <v>0.29000000000000009</v>
      </c>
      <c r="B42" s="12" t="s">
        <v>2</v>
      </c>
      <c r="C42" s="11">
        <v>1</v>
      </c>
      <c r="D42" s="10" t="s">
        <v>0</v>
      </c>
      <c r="E42" s="9"/>
      <c r="F42" s="8">
        <f>+C42*E42</f>
        <v>0</v>
      </c>
    </row>
    <row r="43" spans="1:6" ht="15.75" x14ac:dyDescent="0.25">
      <c r="A43" s="13">
        <f t="shared" si="1"/>
        <v>0.3000000000000001</v>
      </c>
      <c r="B43" s="25" t="s">
        <v>1</v>
      </c>
      <c r="C43" s="11">
        <v>1</v>
      </c>
      <c r="D43" s="10" t="s">
        <v>0</v>
      </c>
      <c r="E43" s="9"/>
      <c r="F43" s="8">
        <f>+C43*E43</f>
        <v>0</v>
      </c>
    </row>
    <row r="44" spans="1:6" ht="18.75" x14ac:dyDescent="0.3">
      <c r="A44" s="6"/>
      <c r="B44" s="5"/>
      <c r="C44" s="4"/>
      <c r="D44" s="3"/>
      <c r="E44" s="2"/>
      <c r="F44" s="7"/>
    </row>
    <row r="45" spans="1:6" ht="15.75" x14ac:dyDescent="0.25">
      <c r="A45" s="38"/>
      <c r="B45" s="39" t="s">
        <v>122</v>
      </c>
      <c r="C45" s="40"/>
      <c r="D45" s="41"/>
      <c r="E45" s="42"/>
      <c r="F45" s="32">
        <f>SUBTOTAL(9,F9:F43)</f>
        <v>0</v>
      </c>
    </row>
    <row r="46" spans="1:6" x14ac:dyDescent="0.25">
      <c r="A46" s="43"/>
      <c r="B46" s="44"/>
      <c r="C46" s="45"/>
      <c r="D46" s="44"/>
      <c r="E46" s="46"/>
      <c r="F46" s="47"/>
    </row>
    <row r="47" spans="1:6" x14ac:dyDescent="0.25">
      <c r="A47" s="43"/>
      <c r="B47" s="27" t="s">
        <v>123</v>
      </c>
      <c r="C47" s="48"/>
      <c r="D47" s="44"/>
      <c r="E47" s="49"/>
      <c r="F47" s="47"/>
    </row>
    <row r="48" spans="1:6" x14ac:dyDescent="0.25">
      <c r="A48" s="43"/>
      <c r="B48" s="12" t="s">
        <v>124</v>
      </c>
      <c r="C48" s="50">
        <v>0.1</v>
      </c>
      <c r="D48" s="51" t="s">
        <v>125</v>
      </c>
      <c r="E48" s="52">
        <f>+$F$45*C48</f>
        <v>0</v>
      </c>
      <c r="F48" s="53"/>
    </row>
    <row r="49" spans="1:6" x14ac:dyDescent="0.25">
      <c r="A49" s="43"/>
      <c r="B49" s="12" t="s">
        <v>126</v>
      </c>
      <c r="C49" s="50">
        <v>2.5000000000000001E-2</v>
      </c>
      <c r="D49" s="51" t="s">
        <v>125</v>
      </c>
      <c r="E49" s="52">
        <f t="shared" ref="E49:E53" si="3">+$F$45*C49</f>
        <v>0</v>
      </c>
      <c r="F49" s="53"/>
    </row>
    <row r="50" spans="1:6" x14ac:dyDescent="0.25">
      <c r="A50" s="43"/>
      <c r="B50" s="12" t="s">
        <v>127</v>
      </c>
      <c r="C50" s="50">
        <v>4.6399999999999997E-2</v>
      </c>
      <c r="D50" s="51" t="s">
        <v>125</v>
      </c>
      <c r="E50" s="52">
        <f t="shared" si="3"/>
        <v>0</v>
      </c>
      <c r="F50" s="53"/>
    </row>
    <row r="51" spans="1:6" x14ac:dyDescent="0.25">
      <c r="A51" s="43"/>
      <c r="B51" s="12" t="s">
        <v>128</v>
      </c>
      <c r="C51" s="50">
        <v>0.01</v>
      </c>
      <c r="D51" s="51" t="s">
        <v>125</v>
      </c>
      <c r="E51" s="52">
        <f t="shared" si="3"/>
        <v>0</v>
      </c>
      <c r="F51" s="53"/>
    </row>
    <row r="52" spans="1:6" x14ac:dyDescent="0.25">
      <c r="A52" s="43"/>
      <c r="B52" s="12" t="s">
        <v>129</v>
      </c>
      <c r="C52" s="50">
        <v>0.05</v>
      </c>
      <c r="D52" s="51" t="s">
        <v>125</v>
      </c>
      <c r="E52" s="52">
        <f t="shared" si="3"/>
        <v>0</v>
      </c>
      <c r="F52" s="53"/>
    </row>
    <row r="53" spans="1:6" x14ac:dyDescent="0.25">
      <c r="A53" s="43"/>
      <c r="B53" s="12" t="s">
        <v>130</v>
      </c>
      <c r="C53" s="50">
        <v>1E-3</v>
      </c>
      <c r="D53" s="51" t="s">
        <v>125</v>
      </c>
      <c r="E53" s="52">
        <f t="shared" si="3"/>
        <v>0</v>
      </c>
      <c r="F53" s="53"/>
    </row>
    <row r="54" spans="1:6" x14ac:dyDescent="0.25">
      <c r="A54" s="43"/>
      <c r="B54" s="12" t="s">
        <v>131</v>
      </c>
      <c r="C54" s="50">
        <v>0.18</v>
      </c>
      <c r="D54" s="54">
        <f>+E48</f>
        <v>0</v>
      </c>
      <c r="E54" s="55">
        <f>+C54*D54</f>
        <v>0</v>
      </c>
      <c r="F54" s="53"/>
    </row>
    <row r="55" spans="1:6" x14ac:dyDescent="0.25">
      <c r="A55" s="43"/>
      <c r="B55" s="44"/>
      <c r="C55" s="56"/>
      <c r="D55" s="57"/>
      <c r="E55" s="58"/>
      <c r="F55" s="47"/>
    </row>
    <row r="56" spans="1:6" ht="15.75" x14ac:dyDescent="0.25">
      <c r="A56" s="38"/>
      <c r="B56" s="39" t="s">
        <v>132</v>
      </c>
      <c r="C56" s="40"/>
      <c r="D56" s="41"/>
      <c r="E56" s="42"/>
      <c r="F56" s="32">
        <f>+F45+SUM(E48:E54)</f>
        <v>0</v>
      </c>
    </row>
    <row r="57" spans="1:6" x14ac:dyDescent="0.25">
      <c r="A57" s="43"/>
      <c r="B57" s="59"/>
      <c r="C57" s="60"/>
      <c r="D57" s="61"/>
      <c r="E57" s="62"/>
      <c r="F57" s="63"/>
    </row>
    <row r="58" spans="1:6" x14ac:dyDescent="0.25">
      <c r="A58" s="43"/>
      <c r="B58" s="12" t="s">
        <v>133</v>
      </c>
      <c r="C58" s="50">
        <v>0.05</v>
      </c>
      <c r="D58" s="51" t="s">
        <v>125</v>
      </c>
      <c r="E58" s="52">
        <f>+F45*C58</f>
        <v>0</v>
      </c>
      <c r="F58" s="47"/>
    </row>
    <row r="59" spans="1:6" x14ac:dyDescent="0.25">
      <c r="A59" s="64"/>
      <c r="B59" s="65"/>
      <c r="C59" s="66"/>
      <c r="D59" s="67"/>
      <c r="E59" s="66"/>
      <c r="F59" s="68"/>
    </row>
    <row r="60" spans="1:6" ht="15.75" x14ac:dyDescent="0.25">
      <c r="A60" s="69"/>
      <c r="B60" s="70" t="s">
        <v>134</v>
      </c>
      <c r="C60" s="71"/>
      <c r="D60" s="72"/>
      <c r="E60" s="71"/>
      <c r="F60" s="84">
        <f>+F56+E58</f>
        <v>0</v>
      </c>
    </row>
  </sheetData>
  <mergeCells count="2">
    <mergeCell ref="A5:F5"/>
    <mergeCell ref="E6:F6"/>
  </mergeCells>
  <pageMargins left="0.7" right="0.7" top="0.75" bottom="0.75" header="0.3" footer="0.3"/>
  <pageSetup scale="56" fitToHeight="0" orientation="portrait" r:id="rId1"/>
  <ignoredErrors>
    <ignoredError sqref="E48:E49 E58 E50:E54" unlockedFormula="1"/>
    <ignoredError sqref="F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65"/>
  <sheetViews>
    <sheetView view="pageBreakPreview" topLeftCell="A28" zoomScale="90" zoomScaleNormal="100" zoomScaleSheetLayoutView="90" workbookViewId="0">
      <selection activeCell="A35" sqref="A35:XFD36"/>
    </sheetView>
  </sheetViews>
  <sheetFormatPr baseColWidth="10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0.57031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85" t="s">
        <v>50</v>
      </c>
      <c r="B5" s="85"/>
      <c r="C5" s="85"/>
      <c r="D5" s="85"/>
      <c r="E5" s="85"/>
      <c r="F5" s="85"/>
    </row>
    <row r="6" spans="1:6" ht="18" x14ac:dyDescent="0.25">
      <c r="A6" s="24"/>
      <c r="B6" s="23"/>
      <c r="C6" s="22"/>
      <c r="D6" s="22"/>
      <c r="E6" s="86"/>
      <c r="F6" s="86"/>
    </row>
    <row r="7" spans="1:6" ht="19.5" thickBot="1" x14ac:dyDescent="0.35">
      <c r="A7" s="21"/>
      <c r="B7" s="20" t="s">
        <v>82</v>
      </c>
      <c r="C7" s="19"/>
      <c r="D7" s="19"/>
      <c r="E7" s="18"/>
      <c r="F7" s="18"/>
    </row>
    <row r="8" spans="1:6" ht="18" x14ac:dyDescent="0.25">
      <c r="A8" s="17" t="s">
        <v>48</v>
      </c>
      <c r="B8" s="16" t="s">
        <v>47</v>
      </c>
      <c r="C8" s="16" t="s">
        <v>46</v>
      </c>
      <c r="D8" s="16" t="s">
        <v>45</v>
      </c>
      <c r="E8" s="16" t="s">
        <v>44</v>
      </c>
      <c r="F8" s="15" t="s">
        <v>43</v>
      </c>
    </row>
    <row r="9" spans="1:6" ht="18" x14ac:dyDescent="0.25">
      <c r="A9" s="73"/>
      <c r="B9" s="78" t="s">
        <v>42</v>
      </c>
      <c r="C9" s="74"/>
      <c r="D9" s="75"/>
      <c r="E9" s="76"/>
      <c r="F9" s="32">
        <f>SUBTOTAL(9,F10:F15)</f>
        <v>0</v>
      </c>
    </row>
    <row r="10" spans="1:6" ht="15.75" x14ac:dyDescent="0.25">
      <c r="A10" s="13">
        <f>+A7+0.01</f>
        <v>0.01</v>
      </c>
      <c r="B10" s="12" t="s">
        <v>81</v>
      </c>
      <c r="C10" s="11">
        <v>1</v>
      </c>
      <c r="D10" s="10" t="s">
        <v>3</v>
      </c>
      <c r="E10" s="9"/>
      <c r="F10" s="8">
        <f t="shared" ref="F10:F15" si="0">+C10*E10</f>
        <v>0</v>
      </c>
    </row>
    <row r="11" spans="1:6" ht="15.75" x14ac:dyDescent="0.25">
      <c r="A11" s="13">
        <f>+A10+0.01</f>
        <v>0.02</v>
      </c>
      <c r="B11" s="12" t="s">
        <v>80</v>
      </c>
      <c r="C11" s="11">
        <v>1</v>
      </c>
      <c r="D11" s="10" t="s">
        <v>0</v>
      </c>
      <c r="E11" s="9"/>
      <c r="F11" s="8">
        <f t="shared" si="0"/>
        <v>0</v>
      </c>
    </row>
    <row r="12" spans="1:6" ht="15.75" x14ac:dyDescent="0.25">
      <c r="A12" s="13">
        <f>+A11+0.01</f>
        <v>0.03</v>
      </c>
      <c r="B12" s="12" t="s">
        <v>79</v>
      </c>
      <c r="C12" s="11">
        <f>(2.1*2+1)</f>
        <v>5.2</v>
      </c>
      <c r="D12" s="10" t="s">
        <v>52</v>
      </c>
      <c r="E12" s="9"/>
      <c r="F12" s="8">
        <f t="shared" si="0"/>
        <v>0</v>
      </c>
    </row>
    <row r="13" spans="1:6" ht="15.75" x14ac:dyDescent="0.25">
      <c r="A13" s="13">
        <f>+A12+0.01</f>
        <v>0.04</v>
      </c>
      <c r="B13" s="12" t="s">
        <v>78</v>
      </c>
      <c r="C13" s="11">
        <f>1*2.1</f>
        <v>2.1</v>
      </c>
      <c r="D13" s="10" t="s">
        <v>17</v>
      </c>
      <c r="E13" s="9"/>
      <c r="F13" s="8">
        <f t="shared" si="0"/>
        <v>0</v>
      </c>
    </row>
    <row r="14" spans="1:6" ht="15.75" x14ac:dyDescent="0.25">
      <c r="A14" s="13">
        <f>+A13+0.01</f>
        <v>0.05</v>
      </c>
      <c r="B14" s="12" t="s">
        <v>77</v>
      </c>
      <c r="C14" s="11">
        <f>+C13*2</f>
        <v>4.2</v>
      </c>
      <c r="D14" s="10" t="s">
        <v>17</v>
      </c>
      <c r="E14" s="9"/>
      <c r="F14" s="8">
        <f t="shared" si="0"/>
        <v>0</v>
      </c>
    </row>
    <row r="15" spans="1:6" ht="15.75" x14ac:dyDescent="0.25">
      <c r="A15" s="13">
        <f>+A14+0.01</f>
        <v>6.0000000000000005E-2</v>
      </c>
      <c r="B15" s="12" t="s">
        <v>76</v>
      </c>
      <c r="C15" s="11">
        <f>1*0.3*0.2</f>
        <v>0.06</v>
      </c>
      <c r="D15" s="10" t="s">
        <v>75</v>
      </c>
      <c r="E15" s="9"/>
      <c r="F15" s="8">
        <f t="shared" si="0"/>
        <v>0</v>
      </c>
    </row>
    <row r="16" spans="1:6" ht="15.75" x14ac:dyDescent="0.25">
      <c r="A16" s="77"/>
      <c r="B16" s="78" t="s">
        <v>74</v>
      </c>
      <c r="C16" s="79"/>
      <c r="D16" s="80"/>
      <c r="E16" s="81"/>
      <c r="F16" s="32">
        <f>SUBTOTAL(9,F17)</f>
        <v>0</v>
      </c>
    </row>
    <row r="17" spans="1:6" ht="15.75" x14ac:dyDescent="0.25">
      <c r="A17" s="13">
        <f>A15+0.01</f>
        <v>7.0000000000000007E-2</v>
      </c>
      <c r="B17" s="12" t="s">
        <v>40</v>
      </c>
      <c r="C17" s="11">
        <v>29</v>
      </c>
      <c r="D17" s="10" t="s">
        <v>17</v>
      </c>
      <c r="E17" s="9"/>
      <c r="F17" s="8">
        <f>+C17*E17</f>
        <v>0</v>
      </c>
    </row>
    <row r="18" spans="1:6" ht="15.75" x14ac:dyDescent="0.25">
      <c r="A18" s="77"/>
      <c r="B18" s="78" t="s">
        <v>36</v>
      </c>
      <c r="C18" s="79"/>
      <c r="D18" s="80"/>
      <c r="E18" s="81"/>
      <c r="F18" s="32">
        <f>SUBTOTAL(9,F19:F24)</f>
        <v>0</v>
      </c>
    </row>
    <row r="19" spans="1:6" ht="15.75" x14ac:dyDescent="0.25">
      <c r="A19" s="13">
        <f>A17+0.01</f>
        <v>0.08</v>
      </c>
      <c r="B19" s="12" t="s">
        <v>73</v>
      </c>
      <c r="C19" s="11">
        <v>2</v>
      </c>
      <c r="D19" s="10" t="s">
        <v>3</v>
      </c>
      <c r="E19" s="9"/>
      <c r="F19" s="8">
        <f t="shared" ref="F19:F24" si="1">+C19*E19</f>
        <v>0</v>
      </c>
    </row>
    <row r="20" spans="1:6" ht="15.75" x14ac:dyDescent="0.25">
      <c r="A20" s="13">
        <f>+A19+0.01</f>
        <v>0.09</v>
      </c>
      <c r="B20" s="12" t="s">
        <v>72</v>
      </c>
      <c r="C20" s="11">
        <v>2</v>
      </c>
      <c r="D20" s="10" t="s">
        <v>3</v>
      </c>
      <c r="E20" s="9"/>
      <c r="F20" s="8">
        <f t="shared" si="1"/>
        <v>0</v>
      </c>
    </row>
    <row r="21" spans="1:6" ht="15.75" x14ac:dyDescent="0.25">
      <c r="A21" s="13">
        <f>+A20+0.01</f>
        <v>9.9999999999999992E-2</v>
      </c>
      <c r="B21" s="12" t="s">
        <v>71</v>
      </c>
      <c r="C21" s="11">
        <v>2</v>
      </c>
      <c r="D21" s="10" t="s">
        <v>3</v>
      </c>
      <c r="E21" s="9"/>
      <c r="F21" s="8">
        <f t="shared" si="1"/>
        <v>0</v>
      </c>
    </row>
    <row r="22" spans="1:6" ht="15.75" x14ac:dyDescent="0.25">
      <c r="A22" s="13">
        <f>+A21+0.01</f>
        <v>0.10999999999999999</v>
      </c>
      <c r="B22" s="12" t="s">
        <v>34</v>
      </c>
      <c r="C22" s="11">
        <v>1</v>
      </c>
      <c r="D22" s="10" t="s">
        <v>0</v>
      </c>
      <c r="E22" s="9"/>
      <c r="F22" s="8">
        <f t="shared" si="1"/>
        <v>0</v>
      </c>
    </row>
    <row r="23" spans="1:6" ht="15.75" x14ac:dyDescent="0.25">
      <c r="A23" s="13">
        <f>+A22+0.01</f>
        <v>0.11999999999999998</v>
      </c>
      <c r="B23" s="12" t="s">
        <v>33</v>
      </c>
      <c r="C23" s="11">
        <v>1</v>
      </c>
      <c r="D23" s="10" t="s">
        <v>0</v>
      </c>
      <c r="E23" s="9"/>
      <c r="F23" s="8">
        <f t="shared" si="1"/>
        <v>0</v>
      </c>
    </row>
    <row r="24" spans="1:6" ht="15.75" x14ac:dyDescent="0.25">
      <c r="A24" s="13">
        <f>+A23+0.01</f>
        <v>0.12999999999999998</v>
      </c>
      <c r="B24" s="12" t="s">
        <v>32</v>
      </c>
      <c r="C24" s="11">
        <v>1</v>
      </c>
      <c r="D24" s="10" t="s">
        <v>0</v>
      </c>
      <c r="E24" s="9"/>
      <c r="F24" s="8">
        <f t="shared" si="1"/>
        <v>0</v>
      </c>
    </row>
    <row r="25" spans="1:6" ht="15.75" x14ac:dyDescent="0.25">
      <c r="A25" s="77"/>
      <c r="B25" s="78" t="s">
        <v>31</v>
      </c>
      <c r="C25" s="79"/>
      <c r="D25" s="80"/>
      <c r="E25" s="81"/>
      <c r="F25" s="32">
        <f>SUBTOTAL(9,F26:F32)</f>
        <v>0</v>
      </c>
    </row>
    <row r="26" spans="1:6" ht="15.75" x14ac:dyDescent="0.25">
      <c r="A26" s="13">
        <f>+A24+0.01</f>
        <v>0.13999999999999999</v>
      </c>
      <c r="B26" s="12" t="s">
        <v>70</v>
      </c>
      <c r="C26" s="11">
        <v>1</v>
      </c>
      <c r="D26" s="10" t="s">
        <v>3</v>
      </c>
      <c r="E26" s="9"/>
      <c r="F26" s="8">
        <f t="shared" ref="F26:F30" si="2">+C26*E26</f>
        <v>0</v>
      </c>
    </row>
    <row r="27" spans="1:6" ht="15.75" x14ac:dyDescent="0.25">
      <c r="A27" s="13">
        <f>A26+0.01</f>
        <v>0.15</v>
      </c>
      <c r="B27" s="12" t="s">
        <v>69</v>
      </c>
      <c r="C27" s="11">
        <v>2</v>
      </c>
      <c r="D27" s="10" t="s">
        <v>0</v>
      </c>
      <c r="E27" s="9"/>
      <c r="F27" s="8">
        <f t="shared" si="2"/>
        <v>0</v>
      </c>
    </row>
    <row r="28" spans="1:6" ht="15.75" x14ac:dyDescent="0.25">
      <c r="A28" s="13">
        <f>+A27+0.01</f>
        <v>0.16</v>
      </c>
      <c r="B28" s="12" t="s">
        <v>68</v>
      </c>
      <c r="C28" s="11">
        <v>1</v>
      </c>
      <c r="D28" s="10" t="s">
        <v>0</v>
      </c>
      <c r="E28" s="9"/>
      <c r="F28" s="8">
        <f>+C28*E28</f>
        <v>0</v>
      </c>
    </row>
    <row r="29" spans="1:6" ht="15.75" x14ac:dyDescent="0.25">
      <c r="A29" s="13">
        <f>+A28+0.01</f>
        <v>0.17</v>
      </c>
      <c r="B29" s="12" t="s">
        <v>67</v>
      </c>
      <c r="C29" s="11">
        <v>1</v>
      </c>
      <c r="D29" s="10" t="s">
        <v>0</v>
      </c>
      <c r="E29" s="9"/>
      <c r="F29" s="8">
        <f t="shared" si="2"/>
        <v>0</v>
      </c>
    </row>
    <row r="30" spans="1:6" ht="15.75" x14ac:dyDescent="0.25">
      <c r="A30" s="13">
        <f>+A29+0.01</f>
        <v>0.18000000000000002</v>
      </c>
      <c r="B30" s="12" t="s">
        <v>24</v>
      </c>
      <c r="C30" s="11">
        <v>2</v>
      </c>
      <c r="D30" s="10" t="s">
        <v>3</v>
      </c>
      <c r="E30" s="9"/>
      <c r="F30" s="8">
        <f t="shared" si="2"/>
        <v>0</v>
      </c>
    </row>
    <row r="31" spans="1:6" ht="15.75" x14ac:dyDescent="0.25">
      <c r="A31" s="13">
        <f>+A30+0.01</f>
        <v>0.19000000000000003</v>
      </c>
      <c r="B31" s="12" t="s">
        <v>66</v>
      </c>
      <c r="C31" s="11">
        <v>2</v>
      </c>
      <c r="D31" s="10" t="s">
        <v>3</v>
      </c>
      <c r="E31" s="9"/>
      <c r="F31" s="8">
        <f>+C31*E31</f>
        <v>0</v>
      </c>
    </row>
    <row r="32" spans="1:6" ht="15.75" x14ac:dyDescent="0.25">
      <c r="A32" s="13">
        <f>+A31+0.01</f>
        <v>0.20000000000000004</v>
      </c>
      <c r="B32" s="12" t="s">
        <v>23</v>
      </c>
      <c r="C32" s="11">
        <v>1</v>
      </c>
      <c r="D32" s="10" t="s">
        <v>3</v>
      </c>
      <c r="E32" s="9"/>
      <c r="F32" s="8">
        <f>+C32*E32</f>
        <v>0</v>
      </c>
    </row>
    <row r="33" spans="1:6" ht="15.75" x14ac:dyDescent="0.25">
      <c r="A33" s="77"/>
      <c r="B33" s="78" t="s">
        <v>65</v>
      </c>
      <c r="C33" s="79"/>
      <c r="D33" s="80"/>
      <c r="E33" s="81"/>
      <c r="F33" s="32">
        <f>SUBTOTAL(9,F34)</f>
        <v>0</v>
      </c>
    </row>
    <row r="34" spans="1:6" ht="15.75" x14ac:dyDescent="0.25">
      <c r="A34" s="13">
        <f>+A32+0.01</f>
        <v>0.21000000000000005</v>
      </c>
      <c r="B34" s="12" t="s">
        <v>64</v>
      </c>
      <c r="C34" s="11">
        <v>2</v>
      </c>
      <c r="D34" s="10" t="s">
        <v>3</v>
      </c>
      <c r="E34" s="9"/>
      <c r="F34" s="8">
        <f>+C34*E34</f>
        <v>0</v>
      </c>
    </row>
    <row r="35" spans="1:6" ht="15.75" x14ac:dyDescent="0.25">
      <c r="A35" s="77"/>
      <c r="B35" s="78" t="s">
        <v>22</v>
      </c>
      <c r="C35" s="79"/>
      <c r="D35" s="80"/>
      <c r="E35" s="81"/>
      <c r="F35" s="32">
        <f>SUBTOTAL(9,F36:F48)</f>
        <v>0</v>
      </c>
    </row>
    <row r="36" spans="1:6" ht="15.75" x14ac:dyDescent="0.25">
      <c r="A36" s="13">
        <f>+A34+0.01</f>
        <v>0.22000000000000006</v>
      </c>
      <c r="B36" s="12" t="s">
        <v>21</v>
      </c>
      <c r="C36" s="11">
        <v>1</v>
      </c>
      <c r="D36" s="10" t="s">
        <v>0</v>
      </c>
      <c r="E36" s="9"/>
      <c r="F36" s="8">
        <f>+C36*E36</f>
        <v>0</v>
      </c>
    </row>
    <row r="37" spans="1:6" ht="15.75" x14ac:dyDescent="0.25">
      <c r="A37" s="13">
        <f t="shared" ref="A37:A48" si="3">+A36+0.01</f>
        <v>0.23000000000000007</v>
      </c>
      <c r="B37" s="12" t="s">
        <v>20</v>
      </c>
      <c r="C37" s="11">
        <v>1</v>
      </c>
      <c r="D37" s="10" t="s">
        <v>0</v>
      </c>
      <c r="E37" s="9"/>
      <c r="F37" s="8">
        <f t="shared" ref="F37:F48" si="4">+C37*E37</f>
        <v>0</v>
      </c>
    </row>
    <row r="38" spans="1:6" ht="15.75" x14ac:dyDescent="0.25">
      <c r="A38" s="13">
        <f t="shared" si="3"/>
        <v>0.24000000000000007</v>
      </c>
      <c r="B38" s="12" t="s">
        <v>63</v>
      </c>
      <c r="C38" s="11">
        <v>1</v>
      </c>
      <c r="D38" s="10" t="s">
        <v>0</v>
      </c>
      <c r="E38" s="9"/>
      <c r="F38" s="8">
        <f t="shared" si="4"/>
        <v>0</v>
      </c>
    </row>
    <row r="39" spans="1:6" ht="15.75" x14ac:dyDescent="0.25">
      <c r="A39" s="13">
        <f t="shared" si="3"/>
        <v>0.25000000000000006</v>
      </c>
      <c r="B39" s="25" t="s">
        <v>62</v>
      </c>
      <c r="C39" s="11">
        <v>1</v>
      </c>
      <c r="D39" s="10" t="s">
        <v>0</v>
      </c>
      <c r="E39" s="9"/>
      <c r="F39" s="8">
        <f>+C39*E39</f>
        <v>0</v>
      </c>
    </row>
    <row r="40" spans="1:6" ht="15.75" x14ac:dyDescent="0.25">
      <c r="A40" s="13">
        <f t="shared" si="3"/>
        <v>0.26000000000000006</v>
      </c>
      <c r="B40" s="12" t="s">
        <v>16</v>
      </c>
      <c r="C40" s="11">
        <v>1</v>
      </c>
      <c r="D40" s="10" t="s">
        <v>3</v>
      </c>
      <c r="E40" s="9"/>
      <c r="F40" s="8">
        <f t="shared" si="4"/>
        <v>0</v>
      </c>
    </row>
    <row r="41" spans="1:6" ht="15.75" x14ac:dyDescent="0.25">
      <c r="A41" s="13">
        <f t="shared" si="3"/>
        <v>0.27000000000000007</v>
      </c>
      <c r="B41" s="25" t="s">
        <v>61</v>
      </c>
      <c r="C41" s="11">
        <v>2</v>
      </c>
      <c r="D41" s="10" t="s">
        <v>3</v>
      </c>
      <c r="E41" s="9"/>
      <c r="F41" s="8">
        <f t="shared" si="4"/>
        <v>0</v>
      </c>
    </row>
    <row r="42" spans="1:6" ht="15.75" x14ac:dyDescent="0.25">
      <c r="A42" s="13">
        <f t="shared" si="3"/>
        <v>0.28000000000000008</v>
      </c>
      <c r="B42" s="12" t="s">
        <v>14</v>
      </c>
      <c r="C42" s="11">
        <v>1</v>
      </c>
      <c r="D42" s="10" t="s">
        <v>0</v>
      </c>
      <c r="E42" s="9"/>
      <c r="F42" s="8">
        <f t="shared" si="4"/>
        <v>0</v>
      </c>
    </row>
    <row r="43" spans="1:6" ht="15.75" x14ac:dyDescent="0.25">
      <c r="A43" s="13">
        <f t="shared" si="3"/>
        <v>0.29000000000000009</v>
      </c>
      <c r="B43" s="12" t="s">
        <v>13</v>
      </c>
      <c r="C43" s="11">
        <v>1</v>
      </c>
      <c r="D43" s="10" t="s">
        <v>0</v>
      </c>
      <c r="E43" s="9"/>
      <c r="F43" s="8">
        <f t="shared" si="4"/>
        <v>0</v>
      </c>
    </row>
    <row r="44" spans="1:6" ht="15.75" x14ac:dyDescent="0.25">
      <c r="A44" s="13">
        <f t="shared" si="3"/>
        <v>0.3000000000000001</v>
      </c>
      <c r="B44" s="12" t="s">
        <v>12</v>
      </c>
      <c r="C44" s="11">
        <v>2</v>
      </c>
      <c r="D44" s="10" t="s">
        <v>3</v>
      </c>
      <c r="E44" s="9"/>
      <c r="F44" s="8">
        <f t="shared" si="4"/>
        <v>0</v>
      </c>
    </row>
    <row r="45" spans="1:6" ht="15.75" x14ac:dyDescent="0.25">
      <c r="A45" s="13">
        <f t="shared" si="3"/>
        <v>0.31000000000000011</v>
      </c>
      <c r="B45" s="12" t="s">
        <v>4</v>
      </c>
      <c r="C45" s="11">
        <v>1</v>
      </c>
      <c r="D45" s="10" t="s">
        <v>3</v>
      </c>
      <c r="E45" s="9"/>
      <c r="F45" s="8">
        <f t="shared" si="4"/>
        <v>0</v>
      </c>
    </row>
    <row r="46" spans="1:6" ht="15.75" x14ac:dyDescent="0.25">
      <c r="A46" s="13">
        <f t="shared" si="3"/>
        <v>0.32000000000000012</v>
      </c>
      <c r="B46" s="12" t="s">
        <v>135</v>
      </c>
      <c r="C46" s="11">
        <f>1.95+0.6+0.66</f>
        <v>3.21</v>
      </c>
      <c r="D46" s="10" t="s">
        <v>52</v>
      </c>
      <c r="E46" s="9"/>
      <c r="F46" s="8">
        <f t="shared" si="4"/>
        <v>0</v>
      </c>
    </row>
    <row r="47" spans="1:6" ht="15.75" x14ac:dyDescent="0.25">
      <c r="A47" s="13">
        <f t="shared" si="3"/>
        <v>0.33000000000000013</v>
      </c>
      <c r="B47" s="12" t="s">
        <v>2</v>
      </c>
      <c r="C47" s="11">
        <v>1</v>
      </c>
      <c r="D47" s="10" t="s">
        <v>0</v>
      </c>
      <c r="E47" s="9"/>
      <c r="F47" s="8">
        <f t="shared" si="4"/>
        <v>0</v>
      </c>
    </row>
    <row r="48" spans="1:6" ht="15.75" x14ac:dyDescent="0.25">
      <c r="A48" s="13">
        <f t="shared" si="3"/>
        <v>0.34000000000000014</v>
      </c>
      <c r="B48" s="12" t="s">
        <v>1</v>
      </c>
      <c r="C48" s="11">
        <v>1</v>
      </c>
      <c r="D48" s="10" t="s">
        <v>0</v>
      </c>
      <c r="E48" s="9"/>
      <c r="F48" s="8">
        <f t="shared" si="4"/>
        <v>0</v>
      </c>
    </row>
    <row r="49" spans="1:6" ht="18.75" x14ac:dyDescent="0.3">
      <c r="A49" s="6"/>
      <c r="B49" s="5"/>
      <c r="C49" s="4"/>
      <c r="D49" s="3"/>
      <c r="E49" s="2"/>
      <c r="F49" s="7"/>
    </row>
    <row r="50" spans="1:6" ht="15.75" x14ac:dyDescent="0.25">
      <c r="A50" s="38"/>
      <c r="B50" s="39" t="s">
        <v>122</v>
      </c>
      <c r="C50" s="40"/>
      <c r="D50" s="41"/>
      <c r="E50" s="42"/>
      <c r="F50" s="32">
        <f>SUBTOTAL(9,F9:F48)</f>
        <v>0</v>
      </c>
    </row>
    <row r="51" spans="1:6" x14ac:dyDescent="0.25">
      <c r="A51" s="43"/>
      <c r="B51" s="44"/>
      <c r="C51" s="45"/>
      <c r="D51" s="44"/>
      <c r="E51" s="46"/>
      <c r="F51" s="47"/>
    </row>
    <row r="52" spans="1:6" x14ac:dyDescent="0.25">
      <c r="A52" s="43"/>
      <c r="B52" s="27" t="s">
        <v>123</v>
      </c>
      <c r="C52" s="48"/>
      <c r="D52" s="44"/>
      <c r="E52" s="49"/>
      <c r="F52" s="47"/>
    </row>
    <row r="53" spans="1:6" x14ac:dyDescent="0.25">
      <c r="A53" s="43"/>
      <c r="B53" s="12" t="s">
        <v>124</v>
      </c>
      <c r="C53" s="50">
        <v>0.1</v>
      </c>
      <c r="D53" s="51" t="s">
        <v>125</v>
      </c>
      <c r="E53" s="52">
        <f>+$F$50*C53</f>
        <v>0</v>
      </c>
      <c r="F53" s="53"/>
    </row>
    <row r="54" spans="1:6" x14ac:dyDescent="0.25">
      <c r="A54" s="43"/>
      <c r="B54" s="12" t="s">
        <v>126</v>
      </c>
      <c r="C54" s="50">
        <v>2.5000000000000001E-2</v>
      </c>
      <c r="D54" s="51" t="s">
        <v>125</v>
      </c>
      <c r="E54" s="52">
        <f>+$F$50*C54</f>
        <v>0</v>
      </c>
      <c r="F54" s="53"/>
    </row>
    <row r="55" spans="1:6" x14ac:dyDescent="0.25">
      <c r="A55" s="43"/>
      <c r="B55" s="12" t="s">
        <v>127</v>
      </c>
      <c r="C55" s="50">
        <v>4.6399999999999997E-2</v>
      </c>
      <c r="D55" s="51" t="s">
        <v>125</v>
      </c>
      <c r="E55" s="52">
        <f>+$F$50*C55</f>
        <v>0</v>
      </c>
      <c r="F55" s="53"/>
    </row>
    <row r="56" spans="1:6" x14ac:dyDescent="0.25">
      <c r="A56" s="43"/>
      <c r="B56" s="12" t="s">
        <v>128</v>
      </c>
      <c r="C56" s="50">
        <v>0.01</v>
      </c>
      <c r="D56" s="51" t="s">
        <v>125</v>
      </c>
      <c r="E56" s="52">
        <f t="shared" ref="E56:E58" si="5">+$F$50*C56</f>
        <v>0</v>
      </c>
      <c r="F56" s="53"/>
    </row>
    <row r="57" spans="1:6" x14ac:dyDescent="0.25">
      <c r="A57" s="43"/>
      <c r="B57" s="12" t="s">
        <v>129</v>
      </c>
      <c r="C57" s="50">
        <v>0.05</v>
      </c>
      <c r="D57" s="51" t="s">
        <v>125</v>
      </c>
      <c r="E57" s="52">
        <f t="shared" si="5"/>
        <v>0</v>
      </c>
      <c r="F57" s="53"/>
    </row>
    <row r="58" spans="1:6" x14ac:dyDescent="0.25">
      <c r="A58" s="43"/>
      <c r="B58" s="12" t="s">
        <v>130</v>
      </c>
      <c r="C58" s="50">
        <v>1E-3</v>
      </c>
      <c r="D58" s="51" t="s">
        <v>125</v>
      </c>
      <c r="E58" s="52">
        <f t="shared" si="5"/>
        <v>0</v>
      </c>
      <c r="F58" s="53"/>
    </row>
    <row r="59" spans="1:6" x14ac:dyDescent="0.25">
      <c r="A59" s="43"/>
      <c r="B59" s="12" t="s">
        <v>131</v>
      </c>
      <c r="C59" s="50">
        <v>0.18</v>
      </c>
      <c r="D59" s="54">
        <f>+E53</f>
        <v>0</v>
      </c>
      <c r="E59" s="55">
        <f>+C59*D59</f>
        <v>0</v>
      </c>
      <c r="F59" s="53"/>
    </row>
    <row r="60" spans="1:6" x14ac:dyDescent="0.25">
      <c r="A60" s="43"/>
      <c r="B60" s="44"/>
      <c r="C60" s="56"/>
      <c r="D60" s="57"/>
      <c r="E60" s="58"/>
      <c r="F60" s="47"/>
    </row>
    <row r="61" spans="1:6" ht="15.75" x14ac:dyDescent="0.25">
      <c r="A61" s="38"/>
      <c r="B61" s="39" t="s">
        <v>132</v>
      </c>
      <c r="C61" s="40"/>
      <c r="D61" s="41"/>
      <c r="E61" s="42"/>
      <c r="F61" s="32">
        <f>+F50+SUM(E53:E59)</f>
        <v>0</v>
      </c>
    </row>
    <row r="62" spans="1:6" x14ac:dyDescent="0.25">
      <c r="A62" s="43"/>
      <c r="B62" s="59"/>
      <c r="C62" s="60"/>
      <c r="D62" s="61"/>
      <c r="E62" s="62"/>
      <c r="F62" s="63"/>
    </row>
    <row r="63" spans="1:6" x14ac:dyDescent="0.25">
      <c r="A63" s="43"/>
      <c r="B63" s="12" t="s">
        <v>133</v>
      </c>
      <c r="C63" s="50">
        <v>0.05</v>
      </c>
      <c r="D63" s="51" t="s">
        <v>125</v>
      </c>
      <c r="E63" s="52">
        <f>+F50*C63</f>
        <v>0</v>
      </c>
      <c r="F63" s="47"/>
    </row>
    <row r="64" spans="1:6" x14ac:dyDescent="0.25">
      <c r="A64" s="64"/>
      <c r="B64" s="65"/>
      <c r="C64" s="66"/>
      <c r="D64" s="67"/>
      <c r="E64" s="66"/>
      <c r="F64" s="68"/>
    </row>
    <row r="65" spans="1:6" ht="15.75" x14ac:dyDescent="0.25">
      <c r="A65" s="69"/>
      <c r="B65" s="70" t="s">
        <v>134</v>
      </c>
      <c r="C65" s="71"/>
      <c r="D65" s="72"/>
      <c r="E65" s="71"/>
      <c r="F65" s="84">
        <f>+F61+E63</f>
        <v>0</v>
      </c>
    </row>
  </sheetData>
  <mergeCells count="2">
    <mergeCell ref="A5:F5"/>
    <mergeCell ref="E6:F6"/>
  </mergeCells>
  <pageMargins left="0.7" right="0.7" top="0.75" bottom="0.75" header="0.3" footer="0.3"/>
  <pageSetup scale="56" fitToHeight="0" orientation="portrait" r:id="rId1"/>
  <ignoredErrors>
    <ignoredError sqref="E53:E54 E63 E55:E59" unlockedFormula="1"/>
    <ignoredError sqref="F3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70"/>
  <sheetViews>
    <sheetView view="pageBreakPreview" topLeftCell="A19" zoomScale="90" zoomScaleNormal="100" zoomScaleSheetLayoutView="90" workbookViewId="0">
      <selection activeCell="A40" sqref="A40:XFD41"/>
    </sheetView>
  </sheetViews>
  <sheetFormatPr baseColWidth="10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0.57031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85" t="s">
        <v>50</v>
      </c>
      <c r="B5" s="85"/>
      <c r="C5" s="85"/>
      <c r="D5" s="85"/>
      <c r="E5" s="85"/>
      <c r="F5" s="85"/>
    </row>
    <row r="6" spans="1:6" ht="18" x14ac:dyDescent="0.25">
      <c r="A6" s="24"/>
      <c r="B6" s="23"/>
      <c r="C6" s="22"/>
      <c r="D6" s="22"/>
      <c r="E6" s="86"/>
      <c r="F6" s="86"/>
    </row>
    <row r="7" spans="1:6" ht="19.5" thickBot="1" x14ac:dyDescent="0.35">
      <c r="A7" s="21"/>
      <c r="B7" s="20" t="s">
        <v>83</v>
      </c>
      <c r="C7" s="19"/>
      <c r="D7" s="19"/>
      <c r="E7" s="18"/>
      <c r="F7" s="18"/>
    </row>
    <row r="8" spans="1:6" ht="18" x14ac:dyDescent="0.25">
      <c r="A8" s="17" t="s">
        <v>48</v>
      </c>
      <c r="B8" s="16" t="s">
        <v>47</v>
      </c>
      <c r="C8" s="16" t="s">
        <v>46</v>
      </c>
      <c r="D8" s="16" t="s">
        <v>45</v>
      </c>
      <c r="E8" s="16" t="s">
        <v>44</v>
      </c>
      <c r="F8" s="15" t="s">
        <v>43</v>
      </c>
    </row>
    <row r="9" spans="1:6" ht="18" x14ac:dyDescent="0.25">
      <c r="A9" s="73"/>
      <c r="B9" s="78" t="s">
        <v>42</v>
      </c>
      <c r="C9" s="74"/>
      <c r="D9" s="75"/>
      <c r="E9" s="76"/>
      <c r="F9" s="32">
        <f>SUBTOTAL(9,F10:F17)</f>
        <v>0</v>
      </c>
    </row>
    <row r="10" spans="1:6" ht="15.75" x14ac:dyDescent="0.25">
      <c r="A10" s="13">
        <f>+A7+0.01</f>
        <v>0.01</v>
      </c>
      <c r="B10" s="12" t="s">
        <v>80</v>
      </c>
      <c r="C10" s="11">
        <v>1</v>
      </c>
      <c r="D10" s="10" t="s">
        <v>0</v>
      </c>
      <c r="E10" s="9"/>
      <c r="F10" s="8">
        <f>+C10*E10</f>
        <v>0</v>
      </c>
    </row>
    <row r="11" spans="1:6" ht="15.75" x14ac:dyDescent="0.25">
      <c r="A11" s="13">
        <f>+A10+0.01</f>
        <v>0.02</v>
      </c>
      <c r="B11" s="12" t="s">
        <v>84</v>
      </c>
      <c r="C11" s="11">
        <f>0.9*2.08</f>
        <v>1.8720000000000001</v>
      </c>
      <c r="D11" s="10" t="s">
        <v>17</v>
      </c>
      <c r="E11" s="9"/>
      <c r="F11" s="8">
        <f t="shared" ref="F11:F17" si="0">+C11*E11</f>
        <v>0</v>
      </c>
    </row>
    <row r="12" spans="1:6" ht="15.75" x14ac:dyDescent="0.25">
      <c r="A12" s="13">
        <f t="shared" ref="A12:A17" si="1">+A11+0.01</f>
        <v>0.03</v>
      </c>
      <c r="B12" s="12" t="s">
        <v>85</v>
      </c>
      <c r="C12" s="11">
        <f>+C11*2</f>
        <v>3.7440000000000002</v>
      </c>
      <c r="D12" s="10" t="s">
        <v>17</v>
      </c>
      <c r="E12" s="9"/>
      <c r="F12" s="8">
        <f>+C12*E12</f>
        <v>0</v>
      </c>
    </row>
    <row r="13" spans="1:6" ht="15.75" x14ac:dyDescent="0.25">
      <c r="A13" s="13">
        <f t="shared" si="1"/>
        <v>0.04</v>
      </c>
      <c r="B13" s="12" t="s">
        <v>86</v>
      </c>
      <c r="C13" s="11">
        <f>(2.1*2+1)</f>
        <v>5.2</v>
      </c>
      <c r="D13" s="10" t="s">
        <v>52</v>
      </c>
      <c r="E13" s="9"/>
      <c r="F13" s="8">
        <f t="shared" si="0"/>
        <v>0</v>
      </c>
    </row>
    <row r="14" spans="1:6" ht="15.75" x14ac:dyDescent="0.25">
      <c r="A14" s="13">
        <f t="shared" si="1"/>
        <v>0.05</v>
      </c>
      <c r="B14" s="12" t="s">
        <v>87</v>
      </c>
      <c r="C14" s="11">
        <v>2</v>
      </c>
      <c r="D14" s="10" t="s">
        <v>3</v>
      </c>
      <c r="E14" s="9"/>
      <c r="F14" s="8">
        <f t="shared" si="0"/>
        <v>0</v>
      </c>
    </row>
    <row r="15" spans="1:6" ht="15.75" x14ac:dyDescent="0.25">
      <c r="A15" s="13">
        <f t="shared" si="1"/>
        <v>6.0000000000000005E-2</v>
      </c>
      <c r="B15" s="12" t="s">
        <v>88</v>
      </c>
      <c r="C15" s="11">
        <v>1</v>
      </c>
      <c r="D15" s="10" t="s">
        <v>3</v>
      </c>
      <c r="E15" s="9"/>
      <c r="F15" s="8">
        <f t="shared" si="0"/>
        <v>0</v>
      </c>
    </row>
    <row r="16" spans="1:6" ht="15.75" x14ac:dyDescent="0.25">
      <c r="A16" s="13">
        <f t="shared" si="1"/>
        <v>7.0000000000000007E-2</v>
      </c>
      <c r="B16" s="12" t="s">
        <v>89</v>
      </c>
      <c r="C16" s="11">
        <v>1</v>
      </c>
      <c r="D16" s="10" t="s">
        <v>0</v>
      </c>
      <c r="E16" s="9"/>
      <c r="F16" s="8">
        <f t="shared" si="0"/>
        <v>0</v>
      </c>
    </row>
    <row r="17" spans="1:6" ht="15.75" x14ac:dyDescent="0.25">
      <c r="A17" s="13">
        <f t="shared" si="1"/>
        <v>0.08</v>
      </c>
      <c r="B17" s="12" t="s">
        <v>39</v>
      </c>
      <c r="C17" s="11">
        <f>1.42*0.2</f>
        <v>0.28399999999999997</v>
      </c>
      <c r="D17" s="10" t="s">
        <v>17</v>
      </c>
      <c r="E17" s="9"/>
      <c r="F17" s="8">
        <f t="shared" si="0"/>
        <v>0</v>
      </c>
    </row>
    <row r="18" spans="1:6" ht="15.75" x14ac:dyDescent="0.25">
      <c r="A18" s="77"/>
      <c r="B18" s="78" t="s">
        <v>74</v>
      </c>
      <c r="C18" s="79"/>
      <c r="D18" s="80"/>
      <c r="E18" s="81"/>
      <c r="F18" s="32">
        <f>SUBTOTAL(9,F19)</f>
        <v>0</v>
      </c>
    </row>
    <row r="19" spans="1:6" ht="15.75" x14ac:dyDescent="0.25">
      <c r="A19" s="13">
        <f>A17+0.01</f>
        <v>0.09</v>
      </c>
      <c r="B19" s="12" t="s">
        <v>40</v>
      </c>
      <c r="C19" s="11">
        <v>12</v>
      </c>
      <c r="D19" s="10" t="s">
        <v>17</v>
      </c>
      <c r="E19" s="9"/>
      <c r="F19" s="8">
        <f>+C19*E19</f>
        <v>0</v>
      </c>
    </row>
    <row r="20" spans="1:6" ht="15.75" x14ac:dyDescent="0.25">
      <c r="A20" s="77"/>
      <c r="B20" s="78" t="s">
        <v>36</v>
      </c>
      <c r="C20" s="79"/>
      <c r="D20" s="80"/>
      <c r="E20" s="81"/>
      <c r="F20" s="32">
        <f>SUBTOTAL(9,F21:F29)</f>
        <v>0</v>
      </c>
    </row>
    <row r="21" spans="1:6" ht="15.75" x14ac:dyDescent="0.25">
      <c r="A21" s="13">
        <f>A19+0.01</f>
        <v>9.9999999999999992E-2</v>
      </c>
      <c r="B21" s="12" t="s">
        <v>73</v>
      </c>
      <c r="C21" s="11">
        <v>1</v>
      </c>
      <c r="D21" s="10" t="s">
        <v>3</v>
      </c>
      <c r="E21" s="9"/>
      <c r="F21" s="8">
        <f t="shared" ref="F21:F53" si="2">+C21*E21</f>
        <v>0</v>
      </c>
    </row>
    <row r="22" spans="1:6" ht="15.75" x14ac:dyDescent="0.25">
      <c r="A22" s="13">
        <f t="shared" ref="A22:A29" si="3">+A21+0.01</f>
        <v>0.10999999999999999</v>
      </c>
      <c r="B22" s="12" t="s">
        <v>72</v>
      </c>
      <c r="C22" s="11">
        <v>1</v>
      </c>
      <c r="D22" s="10" t="s">
        <v>3</v>
      </c>
      <c r="E22" s="9"/>
      <c r="F22" s="8">
        <f t="shared" si="2"/>
        <v>0</v>
      </c>
    </row>
    <row r="23" spans="1:6" ht="15.75" x14ac:dyDescent="0.25">
      <c r="A23" s="13">
        <f t="shared" si="3"/>
        <v>0.11999999999999998</v>
      </c>
      <c r="B23" s="25" t="s">
        <v>71</v>
      </c>
      <c r="C23" s="11">
        <v>2</v>
      </c>
      <c r="D23" s="10" t="s">
        <v>3</v>
      </c>
      <c r="E23" s="9"/>
      <c r="F23" s="8">
        <f t="shared" si="2"/>
        <v>0</v>
      </c>
    </row>
    <row r="24" spans="1:6" ht="15.75" x14ac:dyDescent="0.25">
      <c r="A24" s="13">
        <f t="shared" si="3"/>
        <v>0.12999999999999998</v>
      </c>
      <c r="B24" s="12" t="s">
        <v>90</v>
      </c>
      <c r="C24" s="11">
        <v>1</v>
      </c>
      <c r="D24" s="10" t="s">
        <v>0</v>
      </c>
      <c r="E24" s="9"/>
      <c r="F24" s="8">
        <f t="shared" si="2"/>
        <v>0</v>
      </c>
    </row>
    <row r="25" spans="1:6" ht="15.75" x14ac:dyDescent="0.25">
      <c r="A25" s="13">
        <f t="shared" si="3"/>
        <v>0.13999999999999999</v>
      </c>
      <c r="B25" s="12" t="s">
        <v>91</v>
      </c>
      <c r="C25" s="11">
        <v>1</v>
      </c>
      <c r="D25" s="10" t="s">
        <v>0</v>
      </c>
      <c r="E25" s="9"/>
      <c r="F25" s="8">
        <f t="shared" si="2"/>
        <v>0</v>
      </c>
    </row>
    <row r="26" spans="1:6" ht="15.75" x14ac:dyDescent="0.25">
      <c r="A26" s="13">
        <f t="shared" si="3"/>
        <v>0.15</v>
      </c>
      <c r="B26" s="12" t="s">
        <v>35</v>
      </c>
      <c r="C26" s="11">
        <v>1</v>
      </c>
      <c r="D26" s="10" t="s">
        <v>3</v>
      </c>
      <c r="E26" s="9"/>
      <c r="F26" s="8">
        <f t="shared" si="2"/>
        <v>0</v>
      </c>
    </row>
    <row r="27" spans="1:6" ht="15.75" x14ac:dyDescent="0.25">
      <c r="A27" s="13">
        <f t="shared" si="3"/>
        <v>0.16</v>
      </c>
      <c r="B27" s="12" t="s">
        <v>34</v>
      </c>
      <c r="C27" s="11">
        <v>1</v>
      </c>
      <c r="D27" s="10" t="s">
        <v>0</v>
      </c>
      <c r="E27" s="9"/>
      <c r="F27" s="8">
        <f t="shared" si="2"/>
        <v>0</v>
      </c>
    </row>
    <row r="28" spans="1:6" ht="15.75" x14ac:dyDescent="0.25">
      <c r="A28" s="13">
        <f t="shared" si="3"/>
        <v>0.17</v>
      </c>
      <c r="B28" s="25" t="s">
        <v>33</v>
      </c>
      <c r="C28" s="11">
        <v>1</v>
      </c>
      <c r="D28" s="10" t="s">
        <v>0</v>
      </c>
      <c r="E28" s="9"/>
      <c r="F28" s="8">
        <f t="shared" si="2"/>
        <v>0</v>
      </c>
    </row>
    <row r="29" spans="1:6" ht="15.75" x14ac:dyDescent="0.25">
      <c r="A29" s="13">
        <f t="shared" si="3"/>
        <v>0.18000000000000002</v>
      </c>
      <c r="B29" s="12" t="s">
        <v>32</v>
      </c>
      <c r="C29" s="11">
        <v>1</v>
      </c>
      <c r="D29" s="10" t="s">
        <v>0</v>
      </c>
      <c r="E29" s="9"/>
      <c r="F29" s="8">
        <f t="shared" si="2"/>
        <v>0</v>
      </c>
    </row>
    <row r="30" spans="1:6" ht="15.75" x14ac:dyDescent="0.25">
      <c r="A30" s="77"/>
      <c r="B30" s="78" t="s">
        <v>31</v>
      </c>
      <c r="C30" s="79"/>
      <c r="D30" s="80"/>
      <c r="E30" s="81"/>
      <c r="F30" s="32">
        <f>SUBTOTAL(9,F31:F37)</f>
        <v>0</v>
      </c>
    </row>
    <row r="31" spans="1:6" ht="15.75" x14ac:dyDescent="0.25">
      <c r="A31" s="13">
        <f>+A29+0.01</f>
        <v>0.19000000000000003</v>
      </c>
      <c r="B31" s="12" t="s">
        <v>92</v>
      </c>
      <c r="C31" s="11">
        <v>1</v>
      </c>
      <c r="D31" s="10" t="s">
        <v>3</v>
      </c>
      <c r="E31" s="9"/>
      <c r="F31" s="8">
        <f t="shared" si="2"/>
        <v>0</v>
      </c>
    </row>
    <row r="32" spans="1:6" ht="15.75" x14ac:dyDescent="0.25">
      <c r="A32" s="13">
        <f t="shared" ref="A32:A37" si="4">A31+0.01</f>
        <v>0.20000000000000004</v>
      </c>
      <c r="B32" s="25" t="s">
        <v>93</v>
      </c>
      <c r="C32" s="11">
        <f>1.42*1.02*10.76</f>
        <v>15.584783999999999</v>
      </c>
      <c r="D32" s="10" t="s">
        <v>29</v>
      </c>
      <c r="E32" s="9"/>
      <c r="F32" s="8">
        <f t="shared" si="2"/>
        <v>0</v>
      </c>
    </row>
    <row r="33" spans="1:6" ht="15.75" x14ac:dyDescent="0.25">
      <c r="A33" s="13">
        <f t="shared" si="4"/>
        <v>0.21000000000000005</v>
      </c>
      <c r="B33" s="25" t="s">
        <v>69</v>
      </c>
      <c r="C33" s="11">
        <v>1</v>
      </c>
      <c r="D33" s="10" t="s">
        <v>3</v>
      </c>
      <c r="E33" s="9"/>
      <c r="F33" s="8">
        <f t="shared" si="2"/>
        <v>0</v>
      </c>
    </row>
    <row r="34" spans="1:6" ht="15.75" x14ac:dyDescent="0.25">
      <c r="A34" s="13">
        <f t="shared" si="4"/>
        <v>0.22000000000000006</v>
      </c>
      <c r="B34" s="12" t="s">
        <v>68</v>
      </c>
      <c r="C34" s="11">
        <v>1</v>
      </c>
      <c r="D34" s="10" t="s">
        <v>3</v>
      </c>
      <c r="E34" s="9"/>
      <c r="F34" s="8">
        <f t="shared" si="2"/>
        <v>0</v>
      </c>
    </row>
    <row r="35" spans="1:6" ht="15.75" x14ac:dyDescent="0.25">
      <c r="A35" s="13">
        <f t="shared" si="4"/>
        <v>0.23000000000000007</v>
      </c>
      <c r="B35" s="12" t="s">
        <v>24</v>
      </c>
      <c r="C35" s="11">
        <v>1</v>
      </c>
      <c r="D35" s="10" t="s">
        <v>3</v>
      </c>
      <c r="E35" s="9"/>
      <c r="F35" s="8">
        <f t="shared" si="2"/>
        <v>0</v>
      </c>
    </row>
    <row r="36" spans="1:6" ht="15.75" x14ac:dyDescent="0.25">
      <c r="A36" s="13">
        <f t="shared" si="4"/>
        <v>0.24000000000000007</v>
      </c>
      <c r="B36" s="12" t="s">
        <v>66</v>
      </c>
      <c r="C36" s="11">
        <v>1</v>
      </c>
      <c r="D36" s="10" t="s">
        <v>3</v>
      </c>
      <c r="E36" s="9"/>
      <c r="F36" s="8">
        <f t="shared" si="2"/>
        <v>0</v>
      </c>
    </row>
    <row r="37" spans="1:6" ht="15.75" x14ac:dyDescent="0.25">
      <c r="A37" s="13">
        <f t="shared" si="4"/>
        <v>0.25000000000000006</v>
      </c>
      <c r="B37" s="12" t="s">
        <v>23</v>
      </c>
      <c r="C37" s="11">
        <v>1</v>
      </c>
      <c r="D37" s="10" t="s">
        <v>3</v>
      </c>
      <c r="E37" s="9"/>
      <c r="F37" s="8">
        <f t="shared" si="2"/>
        <v>0</v>
      </c>
    </row>
    <row r="38" spans="1:6" ht="15.75" x14ac:dyDescent="0.25">
      <c r="A38" s="77"/>
      <c r="B38" s="78" t="s">
        <v>65</v>
      </c>
      <c r="C38" s="79"/>
      <c r="D38" s="80"/>
      <c r="E38" s="81"/>
      <c r="F38" s="32">
        <f>SUBTOTAL(9,F39)</f>
        <v>0</v>
      </c>
    </row>
    <row r="39" spans="1:6" ht="15.75" x14ac:dyDescent="0.25">
      <c r="A39" s="13">
        <f>+A37+0.01</f>
        <v>0.26000000000000006</v>
      </c>
      <c r="B39" s="12" t="s">
        <v>64</v>
      </c>
      <c r="C39" s="11">
        <v>1</v>
      </c>
      <c r="D39" s="10" t="s">
        <v>3</v>
      </c>
      <c r="E39" s="9"/>
      <c r="F39" s="8">
        <f>+C39*E39</f>
        <v>0</v>
      </c>
    </row>
    <row r="40" spans="1:6" ht="15.75" x14ac:dyDescent="0.25">
      <c r="A40" s="77"/>
      <c r="B40" s="83" t="s">
        <v>22</v>
      </c>
      <c r="C40" s="79"/>
      <c r="D40" s="80"/>
      <c r="E40" s="81"/>
      <c r="F40" s="32">
        <f>SUBTOTAL(9,F41:F53)</f>
        <v>0</v>
      </c>
    </row>
    <row r="41" spans="1:6" ht="15.75" x14ac:dyDescent="0.25">
      <c r="A41" s="13">
        <f>A39+0.01</f>
        <v>0.27000000000000007</v>
      </c>
      <c r="B41" s="12" t="s">
        <v>21</v>
      </c>
      <c r="C41" s="11">
        <v>1</v>
      </c>
      <c r="D41" s="10" t="s">
        <v>0</v>
      </c>
      <c r="E41" s="9"/>
      <c r="F41" s="8">
        <f t="shared" si="2"/>
        <v>0</v>
      </c>
    </row>
    <row r="42" spans="1:6" ht="15.75" x14ac:dyDescent="0.25">
      <c r="A42" s="13">
        <f>A41+0.01</f>
        <v>0.28000000000000008</v>
      </c>
      <c r="B42" s="25" t="s">
        <v>94</v>
      </c>
      <c r="C42" s="11">
        <v>1</v>
      </c>
      <c r="D42" s="10" t="s">
        <v>0</v>
      </c>
      <c r="E42" s="9"/>
      <c r="F42" s="8">
        <f t="shared" si="2"/>
        <v>0</v>
      </c>
    </row>
    <row r="43" spans="1:6" ht="15.75" x14ac:dyDescent="0.25">
      <c r="A43" s="13">
        <f t="shared" ref="A43:A53" si="5">+A42+0.01</f>
        <v>0.29000000000000009</v>
      </c>
      <c r="B43" s="12" t="s">
        <v>95</v>
      </c>
      <c r="C43" s="11">
        <v>1</v>
      </c>
      <c r="D43" s="10" t="s">
        <v>0</v>
      </c>
      <c r="E43" s="9"/>
      <c r="F43" s="8">
        <f t="shared" si="2"/>
        <v>0</v>
      </c>
    </row>
    <row r="44" spans="1:6" ht="15.75" x14ac:dyDescent="0.25">
      <c r="A44" s="13">
        <f t="shared" si="5"/>
        <v>0.3000000000000001</v>
      </c>
      <c r="B44" s="12" t="s">
        <v>96</v>
      </c>
      <c r="C44" s="11">
        <v>2</v>
      </c>
      <c r="D44" s="10" t="s">
        <v>3</v>
      </c>
      <c r="E44" s="9"/>
      <c r="F44" s="8">
        <f t="shared" si="2"/>
        <v>0</v>
      </c>
    </row>
    <row r="45" spans="1:6" ht="15.75" x14ac:dyDescent="0.25">
      <c r="A45" s="13">
        <f t="shared" si="5"/>
        <v>0.31000000000000011</v>
      </c>
      <c r="B45" s="12" t="s">
        <v>97</v>
      </c>
      <c r="C45" s="11">
        <v>1</v>
      </c>
      <c r="D45" s="10" t="s">
        <v>0</v>
      </c>
      <c r="E45" s="9"/>
      <c r="F45" s="8">
        <f t="shared" si="2"/>
        <v>0</v>
      </c>
    </row>
    <row r="46" spans="1:6" s="28" customFormat="1" ht="15.75" x14ac:dyDescent="0.2">
      <c r="A46" s="13">
        <f t="shared" si="5"/>
        <v>0.32000000000000012</v>
      </c>
      <c r="B46" s="12" t="s">
        <v>98</v>
      </c>
      <c r="C46" s="11">
        <v>1</v>
      </c>
      <c r="D46" s="10" t="s">
        <v>3</v>
      </c>
      <c r="E46" s="9"/>
      <c r="F46" s="8">
        <f t="shared" si="2"/>
        <v>0</v>
      </c>
    </row>
    <row r="47" spans="1:6" s="28" customFormat="1" ht="15.75" x14ac:dyDescent="0.2">
      <c r="A47" s="13">
        <f t="shared" si="5"/>
        <v>0.33000000000000013</v>
      </c>
      <c r="B47" s="25" t="s">
        <v>14</v>
      </c>
      <c r="C47" s="11">
        <v>1</v>
      </c>
      <c r="D47" s="10" t="s">
        <v>0</v>
      </c>
      <c r="E47" s="9"/>
      <c r="F47" s="8">
        <f t="shared" si="2"/>
        <v>0</v>
      </c>
    </row>
    <row r="48" spans="1:6" s="28" customFormat="1" ht="15.75" x14ac:dyDescent="0.2">
      <c r="A48" s="13">
        <f t="shared" si="5"/>
        <v>0.34000000000000014</v>
      </c>
      <c r="B48" s="12" t="s">
        <v>13</v>
      </c>
      <c r="C48" s="11">
        <v>1</v>
      </c>
      <c r="D48" s="10" t="s">
        <v>0</v>
      </c>
      <c r="E48" s="9"/>
      <c r="F48" s="8">
        <f t="shared" si="2"/>
        <v>0</v>
      </c>
    </row>
    <row r="49" spans="1:7" s="28" customFormat="1" ht="15.75" x14ac:dyDescent="0.2">
      <c r="A49" s="13">
        <f t="shared" si="5"/>
        <v>0.35000000000000014</v>
      </c>
      <c r="B49" s="12" t="s">
        <v>99</v>
      </c>
      <c r="C49" s="11">
        <v>1</v>
      </c>
      <c r="D49" s="10" t="s">
        <v>3</v>
      </c>
      <c r="E49" s="9"/>
      <c r="F49" s="8">
        <f t="shared" si="2"/>
        <v>0</v>
      </c>
    </row>
    <row r="50" spans="1:7" s="28" customFormat="1" ht="15.75" x14ac:dyDescent="0.2">
      <c r="A50" s="13">
        <f t="shared" si="5"/>
        <v>0.36000000000000015</v>
      </c>
      <c r="B50" s="12" t="s">
        <v>4</v>
      </c>
      <c r="C50" s="11">
        <v>2</v>
      </c>
      <c r="D50" s="10" t="s">
        <v>3</v>
      </c>
      <c r="E50" s="9"/>
      <c r="F50" s="8">
        <f>+C50*E50</f>
        <v>0</v>
      </c>
      <c r="G50" s="29"/>
    </row>
    <row r="51" spans="1:7" s="28" customFormat="1" ht="15.75" x14ac:dyDescent="0.2">
      <c r="A51" s="13">
        <f t="shared" si="5"/>
        <v>0.37000000000000016</v>
      </c>
      <c r="B51" s="12" t="s">
        <v>60</v>
      </c>
      <c r="C51" s="11">
        <f>0.3+0.9+0.4</f>
        <v>1.6</v>
      </c>
      <c r="D51" s="10" t="s">
        <v>52</v>
      </c>
      <c r="E51" s="9"/>
      <c r="F51" s="8">
        <f t="shared" si="2"/>
        <v>0</v>
      </c>
      <c r="G51" s="29"/>
    </row>
    <row r="52" spans="1:7" ht="15.75" x14ac:dyDescent="0.25">
      <c r="A52" s="13">
        <f t="shared" si="5"/>
        <v>0.38000000000000017</v>
      </c>
      <c r="B52" s="25" t="s">
        <v>2</v>
      </c>
      <c r="C52" s="11">
        <v>1</v>
      </c>
      <c r="D52" s="10" t="s">
        <v>0</v>
      </c>
      <c r="E52" s="9"/>
      <c r="F52" s="8">
        <f t="shared" si="2"/>
        <v>0</v>
      </c>
    </row>
    <row r="53" spans="1:7" s="30" customFormat="1" ht="15.75" x14ac:dyDescent="0.2">
      <c r="A53" s="13">
        <f t="shared" si="5"/>
        <v>0.39000000000000018</v>
      </c>
      <c r="B53" s="12" t="s">
        <v>1</v>
      </c>
      <c r="C53" s="11">
        <v>1</v>
      </c>
      <c r="D53" s="10" t="s">
        <v>0</v>
      </c>
      <c r="E53" s="9"/>
      <c r="F53" s="8">
        <f t="shared" si="2"/>
        <v>0</v>
      </c>
    </row>
    <row r="54" spans="1:7" ht="18.75" x14ac:dyDescent="0.3">
      <c r="A54" s="6"/>
      <c r="B54" s="5"/>
      <c r="C54" s="4"/>
      <c r="D54" s="3"/>
      <c r="E54" s="2"/>
      <c r="F54" s="7"/>
    </row>
    <row r="55" spans="1:7" ht="15.75" x14ac:dyDescent="0.25">
      <c r="A55" s="38"/>
      <c r="B55" s="39" t="s">
        <v>122</v>
      </c>
      <c r="C55" s="40"/>
      <c r="D55" s="41"/>
      <c r="E55" s="42"/>
      <c r="F55" s="32">
        <f>SUBTOTAL(9,F9:F53)</f>
        <v>0</v>
      </c>
    </row>
    <row r="56" spans="1:7" x14ac:dyDescent="0.25">
      <c r="A56" s="43"/>
      <c r="B56" s="44"/>
      <c r="C56" s="45"/>
      <c r="D56" s="44"/>
      <c r="E56" s="46"/>
      <c r="F56" s="47"/>
    </row>
    <row r="57" spans="1:7" x14ac:dyDescent="0.25">
      <c r="A57" s="43"/>
      <c r="B57" s="27" t="s">
        <v>123</v>
      </c>
      <c r="C57" s="48"/>
      <c r="D57" s="44"/>
      <c r="E57" s="49"/>
      <c r="F57" s="47"/>
    </row>
    <row r="58" spans="1:7" x14ac:dyDescent="0.25">
      <c r="A58" s="43"/>
      <c r="B58" s="12" t="s">
        <v>124</v>
      </c>
      <c r="C58" s="50">
        <v>0.1</v>
      </c>
      <c r="D58" s="51" t="s">
        <v>125</v>
      </c>
      <c r="E58" s="52">
        <f>+$F$55*C58</f>
        <v>0</v>
      </c>
      <c r="F58" s="53"/>
    </row>
    <row r="59" spans="1:7" x14ac:dyDescent="0.25">
      <c r="A59" s="43"/>
      <c r="B59" s="12" t="s">
        <v>126</v>
      </c>
      <c r="C59" s="50">
        <v>2.5000000000000001E-2</v>
      </c>
      <c r="D59" s="51" t="s">
        <v>125</v>
      </c>
      <c r="E59" s="52">
        <f t="shared" ref="E59:E63" si="6">+$F$55*C59</f>
        <v>0</v>
      </c>
      <c r="F59" s="53"/>
    </row>
    <row r="60" spans="1:7" x14ac:dyDescent="0.25">
      <c r="A60" s="43"/>
      <c r="B60" s="12" t="s">
        <v>127</v>
      </c>
      <c r="C60" s="50">
        <v>4.6399999999999997E-2</v>
      </c>
      <c r="D60" s="51" t="s">
        <v>125</v>
      </c>
      <c r="E60" s="52">
        <f t="shared" si="6"/>
        <v>0</v>
      </c>
      <c r="F60" s="53"/>
    </row>
    <row r="61" spans="1:7" x14ac:dyDescent="0.25">
      <c r="A61" s="43"/>
      <c r="B61" s="12" t="s">
        <v>128</v>
      </c>
      <c r="C61" s="50">
        <v>0.01</v>
      </c>
      <c r="D61" s="51" t="s">
        <v>125</v>
      </c>
      <c r="E61" s="52">
        <f t="shared" si="6"/>
        <v>0</v>
      </c>
      <c r="F61" s="53"/>
    </row>
    <row r="62" spans="1:7" x14ac:dyDescent="0.25">
      <c r="A62" s="43"/>
      <c r="B62" s="12" t="s">
        <v>129</v>
      </c>
      <c r="C62" s="50">
        <v>0.05</v>
      </c>
      <c r="D62" s="51" t="s">
        <v>125</v>
      </c>
      <c r="E62" s="52">
        <f t="shared" si="6"/>
        <v>0</v>
      </c>
      <c r="F62" s="53"/>
    </row>
    <row r="63" spans="1:7" x14ac:dyDescent="0.25">
      <c r="A63" s="43"/>
      <c r="B63" s="12" t="s">
        <v>130</v>
      </c>
      <c r="C63" s="50">
        <v>1E-3</v>
      </c>
      <c r="D63" s="51" t="s">
        <v>125</v>
      </c>
      <c r="E63" s="52">
        <f t="shared" si="6"/>
        <v>0</v>
      </c>
      <c r="F63" s="53"/>
    </row>
    <row r="64" spans="1:7" x14ac:dyDescent="0.25">
      <c r="A64" s="43"/>
      <c r="B64" s="12" t="s">
        <v>131</v>
      </c>
      <c r="C64" s="50">
        <v>0.18</v>
      </c>
      <c r="D64" s="54">
        <f>+E58</f>
        <v>0</v>
      </c>
      <c r="E64" s="55">
        <f>+C64*D64</f>
        <v>0</v>
      </c>
      <c r="F64" s="53"/>
    </row>
    <row r="65" spans="1:6" x14ac:dyDescent="0.25">
      <c r="A65" s="43"/>
      <c r="B65" s="44"/>
      <c r="C65" s="56"/>
      <c r="D65" s="57"/>
      <c r="E65" s="58"/>
      <c r="F65" s="47"/>
    </row>
    <row r="66" spans="1:6" ht="15.75" x14ac:dyDescent="0.25">
      <c r="A66" s="38"/>
      <c r="B66" s="39" t="s">
        <v>132</v>
      </c>
      <c r="C66" s="40"/>
      <c r="D66" s="41"/>
      <c r="E66" s="42"/>
      <c r="F66" s="32">
        <f>+F55+SUM(E58:E64)</f>
        <v>0</v>
      </c>
    </row>
    <row r="67" spans="1:6" x14ac:dyDescent="0.25">
      <c r="A67" s="43"/>
      <c r="B67" s="59"/>
      <c r="C67" s="60"/>
      <c r="D67" s="61"/>
      <c r="E67" s="62"/>
      <c r="F67" s="63"/>
    </row>
    <row r="68" spans="1:6" x14ac:dyDescent="0.25">
      <c r="A68" s="43"/>
      <c r="B68" s="12" t="s">
        <v>133</v>
      </c>
      <c r="C68" s="50">
        <v>0.05</v>
      </c>
      <c r="D68" s="51" t="s">
        <v>125</v>
      </c>
      <c r="E68" s="52">
        <f>+F55*C68</f>
        <v>0</v>
      </c>
      <c r="F68" s="47"/>
    </row>
    <row r="69" spans="1:6" x14ac:dyDescent="0.25">
      <c r="A69" s="64"/>
      <c r="B69" s="65"/>
      <c r="C69" s="66"/>
      <c r="D69" s="67"/>
      <c r="E69" s="66"/>
      <c r="F69" s="68"/>
    </row>
    <row r="70" spans="1:6" ht="15.75" x14ac:dyDescent="0.25">
      <c r="A70" s="69"/>
      <c r="B70" s="70" t="s">
        <v>134</v>
      </c>
      <c r="C70" s="71"/>
      <c r="D70" s="72"/>
      <c r="E70" s="71"/>
      <c r="F70" s="84">
        <f>+F66+E68</f>
        <v>0</v>
      </c>
    </row>
  </sheetData>
  <mergeCells count="2">
    <mergeCell ref="A5:F5"/>
    <mergeCell ref="E6:F6"/>
  </mergeCells>
  <pageMargins left="0.7" right="0.7" top="0.75" bottom="0.75" header="0.3" footer="0.3"/>
  <pageSetup scale="56" fitToHeight="0" orientation="portrait" r:id="rId1"/>
  <ignoredErrors>
    <ignoredError sqref="E58:E59 E68 E60:E64" unlockedFormula="1"/>
    <ignoredError sqref="F3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74"/>
  <sheetViews>
    <sheetView view="pageBreakPreview" topLeftCell="A28" zoomScale="90" zoomScaleNormal="100" zoomScaleSheetLayoutView="90" workbookViewId="0">
      <selection activeCell="A38" sqref="A38:XFD39"/>
    </sheetView>
  </sheetViews>
  <sheetFormatPr baseColWidth="10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0.5703125" style="1" bestFit="1" customWidth="1"/>
    <col min="5" max="5" width="19.28515625" customWidth="1"/>
    <col min="6" max="6" width="22" bestFit="1" customWidth="1"/>
  </cols>
  <sheetData>
    <row r="5" spans="1:6" ht="40.5" customHeight="1" x14ac:dyDescent="0.25">
      <c r="A5" s="85" t="s">
        <v>50</v>
      </c>
      <c r="B5" s="85"/>
      <c r="C5" s="85"/>
      <c r="D5" s="85"/>
      <c r="E5" s="85"/>
      <c r="F5" s="85"/>
    </row>
    <row r="6" spans="1:6" ht="18" x14ac:dyDescent="0.25">
      <c r="A6" s="24"/>
      <c r="B6" s="23"/>
      <c r="C6" s="22"/>
      <c r="D6" s="22"/>
      <c r="E6" s="86"/>
      <c r="F6" s="86"/>
    </row>
    <row r="7" spans="1:6" ht="19.5" thickBot="1" x14ac:dyDescent="0.35">
      <c r="A7" s="21"/>
      <c r="B7" s="20" t="s">
        <v>105</v>
      </c>
      <c r="C7" s="19"/>
      <c r="D7" s="19"/>
      <c r="E7" s="18"/>
      <c r="F7" s="18"/>
    </row>
    <row r="8" spans="1:6" ht="18" x14ac:dyDescent="0.25">
      <c r="A8" s="17" t="s">
        <v>48</v>
      </c>
      <c r="B8" s="16" t="s">
        <v>47</v>
      </c>
      <c r="C8" s="16" t="s">
        <v>46</v>
      </c>
      <c r="D8" s="16" t="s">
        <v>45</v>
      </c>
      <c r="E8" s="16" t="s">
        <v>44</v>
      </c>
      <c r="F8" s="15" t="s">
        <v>43</v>
      </c>
    </row>
    <row r="9" spans="1:6" ht="18" x14ac:dyDescent="0.25">
      <c r="A9" s="73"/>
      <c r="B9" s="34" t="s">
        <v>42</v>
      </c>
      <c r="C9" s="74"/>
      <c r="D9" s="75"/>
      <c r="E9" s="76"/>
      <c r="F9" s="32">
        <f>SUBTOTAL(9,F10:F17)</f>
        <v>0</v>
      </c>
    </row>
    <row r="10" spans="1:6" ht="15.75" x14ac:dyDescent="0.25">
      <c r="A10" s="13">
        <f>+A7+0.01</f>
        <v>0.01</v>
      </c>
      <c r="B10" s="12" t="s">
        <v>104</v>
      </c>
      <c r="C10" s="11">
        <v>1</v>
      </c>
      <c r="D10" s="10" t="s">
        <v>0</v>
      </c>
      <c r="E10" s="9"/>
      <c r="F10" s="8">
        <f>+C10*E10</f>
        <v>0</v>
      </c>
    </row>
    <row r="11" spans="1:6" ht="15.75" x14ac:dyDescent="0.25">
      <c r="A11" s="13">
        <f t="shared" ref="A11:A17" si="0">+A10+0.01</f>
        <v>0.02</v>
      </c>
      <c r="B11" s="12" t="s">
        <v>88</v>
      </c>
      <c r="C11" s="11">
        <v>1</v>
      </c>
      <c r="D11" s="10" t="s">
        <v>3</v>
      </c>
      <c r="E11" s="9"/>
      <c r="F11" s="8">
        <f t="shared" ref="F11:F17" si="1">+C11*E11</f>
        <v>0</v>
      </c>
    </row>
    <row r="12" spans="1:6" ht="15.75" x14ac:dyDescent="0.25">
      <c r="A12" s="13">
        <f t="shared" si="0"/>
        <v>0.03</v>
      </c>
      <c r="B12" s="12" t="s">
        <v>89</v>
      </c>
      <c r="C12" s="11">
        <v>1</v>
      </c>
      <c r="D12" s="10" t="s">
        <v>0</v>
      </c>
      <c r="E12" s="9"/>
      <c r="F12" s="8">
        <f t="shared" si="1"/>
        <v>0</v>
      </c>
    </row>
    <row r="13" spans="1:6" ht="15.75" x14ac:dyDescent="0.25">
      <c r="A13" s="13">
        <f t="shared" si="0"/>
        <v>0.04</v>
      </c>
      <c r="B13" s="12" t="s">
        <v>78</v>
      </c>
      <c r="C13" s="11">
        <f>1.2*2.7</f>
        <v>3.24</v>
      </c>
      <c r="D13" s="10" t="s">
        <v>17</v>
      </c>
      <c r="E13" s="9"/>
      <c r="F13" s="8">
        <f t="shared" si="1"/>
        <v>0</v>
      </c>
    </row>
    <row r="14" spans="1:6" ht="15.75" x14ac:dyDescent="0.25">
      <c r="A14" s="13">
        <f t="shared" si="0"/>
        <v>0.05</v>
      </c>
      <c r="B14" s="12" t="s">
        <v>77</v>
      </c>
      <c r="C14" s="11">
        <v>3.46</v>
      </c>
      <c r="D14" s="10" t="s">
        <v>17</v>
      </c>
      <c r="E14" s="9"/>
      <c r="F14" s="8">
        <f>+C14*E14</f>
        <v>0</v>
      </c>
    </row>
    <row r="15" spans="1:6" ht="15.75" x14ac:dyDescent="0.25">
      <c r="A15" s="13">
        <f t="shared" si="0"/>
        <v>6.0000000000000005E-2</v>
      </c>
      <c r="B15" s="12" t="s">
        <v>103</v>
      </c>
      <c r="C15" s="11">
        <f>2.38*0.33*0.2</f>
        <v>0.15708</v>
      </c>
      <c r="D15" s="10" t="s">
        <v>75</v>
      </c>
      <c r="E15" s="9"/>
      <c r="F15" s="8">
        <f t="shared" si="1"/>
        <v>0</v>
      </c>
    </row>
    <row r="16" spans="1:6" ht="15.75" x14ac:dyDescent="0.25">
      <c r="A16" s="13">
        <f t="shared" si="0"/>
        <v>7.0000000000000007E-2</v>
      </c>
      <c r="B16" s="12" t="s">
        <v>39</v>
      </c>
      <c r="C16" s="11">
        <f>1*0.2</f>
        <v>0.2</v>
      </c>
      <c r="D16" s="10" t="s">
        <v>17</v>
      </c>
      <c r="E16" s="9"/>
      <c r="F16" s="8">
        <f t="shared" si="1"/>
        <v>0</v>
      </c>
    </row>
    <row r="17" spans="1:6" ht="15.75" x14ac:dyDescent="0.25">
      <c r="A17" s="13">
        <f t="shared" si="0"/>
        <v>0.08</v>
      </c>
      <c r="B17" s="12" t="s">
        <v>102</v>
      </c>
      <c r="C17" s="11">
        <v>26.85</v>
      </c>
      <c r="D17" s="10" t="s">
        <v>17</v>
      </c>
      <c r="E17" s="9"/>
      <c r="F17" s="8">
        <f t="shared" si="1"/>
        <v>0</v>
      </c>
    </row>
    <row r="18" spans="1:6" ht="15.75" x14ac:dyDescent="0.25">
      <c r="A18" s="77"/>
      <c r="B18" s="78" t="s">
        <v>38</v>
      </c>
      <c r="C18" s="79"/>
      <c r="D18" s="80"/>
      <c r="E18" s="81"/>
      <c r="F18" s="32">
        <f>SUBTOTAL(9,F19)</f>
        <v>0</v>
      </c>
    </row>
    <row r="19" spans="1:6" ht="15.75" x14ac:dyDescent="0.25">
      <c r="A19" s="13">
        <f>A17+0.01</f>
        <v>0.09</v>
      </c>
      <c r="B19" s="12" t="s">
        <v>37</v>
      </c>
      <c r="C19" s="11">
        <v>1</v>
      </c>
      <c r="D19" s="10" t="s">
        <v>0</v>
      </c>
      <c r="E19" s="9"/>
      <c r="F19" s="8">
        <f>+C19*E19</f>
        <v>0</v>
      </c>
    </row>
    <row r="20" spans="1:6" ht="15.75" x14ac:dyDescent="0.25">
      <c r="A20" s="77"/>
      <c r="B20" s="78" t="s">
        <v>36</v>
      </c>
      <c r="C20" s="79"/>
      <c r="D20" s="80"/>
      <c r="E20" s="81"/>
      <c r="F20" s="32">
        <f>SUBTOTAL(9,F21:F27)</f>
        <v>0</v>
      </c>
    </row>
    <row r="21" spans="1:6" ht="15.75" x14ac:dyDescent="0.25">
      <c r="A21" s="13">
        <f>+A19+0.01</f>
        <v>9.9999999999999992E-2</v>
      </c>
      <c r="B21" s="12" t="s">
        <v>73</v>
      </c>
      <c r="C21" s="11">
        <v>1</v>
      </c>
      <c r="D21" s="10" t="s">
        <v>3</v>
      </c>
      <c r="E21" s="9"/>
      <c r="F21" s="8">
        <f t="shared" ref="F21:F27" si="2">+C21*E21</f>
        <v>0</v>
      </c>
    </row>
    <row r="22" spans="1:6" ht="15.75" x14ac:dyDescent="0.25">
      <c r="A22" s="13">
        <f t="shared" ref="A22:A27" si="3">+A21+0.01</f>
        <v>0.10999999999999999</v>
      </c>
      <c r="B22" s="12" t="s">
        <v>72</v>
      </c>
      <c r="C22" s="11">
        <v>1</v>
      </c>
      <c r="D22" s="10" t="s">
        <v>3</v>
      </c>
      <c r="E22" s="9"/>
      <c r="F22" s="8">
        <f t="shared" si="2"/>
        <v>0</v>
      </c>
    </row>
    <row r="23" spans="1:6" ht="15.75" x14ac:dyDescent="0.25">
      <c r="A23" s="13">
        <f t="shared" si="3"/>
        <v>0.11999999999999998</v>
      </c>
      <c r="B23" s="12" t="s">
        <v>71</v>
      </c>
      <c r="C23" s="11">
        <v>2</v>
      </c>
      <c r="D23" s="10" t="s">
        <v>3</v>
      </c>
      <c r="E23" s="9"/>
      <c r="F23" s="8">
        <f t="shared" si="2"/>
        <v>0</v>
      </c>
    </row>
    <row r="24" spans="1:6" ht="15.75" x14ac:dyDescent="0.25">
      <c r="A24" s="13">
        <f t="shared" si="3"/>
        <v>0.12999999999999998</v>
      </c>
      <c r="B24" s="12" t="s">
        <v>35</v>
      </c>
      <c r="C24" s="11">
        <v>1</v>
      </c>
      <c r="D24" s="10" t="s">
        <v>3</v>
      </c>
      <c r="E24" s="9"/>
      <c r="F24" s="8">
        <f t="shared" si="2"/>
        <v>0</v>
      </c>
    </row>
    <row r="25" spans="1:6" ht="15.75" x14ac:dyDescent="0.25">
      <c r="A25" s="13">
        <f t="shared" si="3"/>
        <v>0.13999999999999999</v>
      </c>
      <c r="B25" s="12" t="s">
        <v>34</v>
      </c>
      <c r="C25" s="11">
        <v>1</v>
      </c>
      <c r="D25" s="10" t="s">
        <v>0</v>
      </c>
      <c r="E25" s="9"/>
      <c r="F25" s="8">
        <f t="shared" si="2"/>
        <v>0</v>
      </c>
    </row>
    <row r="26" spans="1:6" ht="15.75" x14ac:dyDescent="0.25">
      <c r="A26" s="13">
        <f t="shared" si="3"/>
        <v>0.15</v>
      </c>
      <c r="B26" s="12" t="s">
        <v>33</v>
      </c>
      <c r="C26" s="11">
        <v>1</v>
      </c>
      <c r="D26" s="10" t="s">
        <v>0</v>
      </c>
      <c r="E26" s="9"/>
      <c r="F26" s="8">
        <f t="shared" si="2"/>
        <v>0</v>
      </c>
    </row>
    <row r="27" spans="1:6" ht="15.75" x14ac:dyDescent="0.25">
      <c r="A27" s="13">
        <f t="shared" si="3"/>
        <v>0.16</v>
      </c>
      <c r="B27" s="12" t="s">
        <v>32</v>
      </c>
      <c r="C27" s="11">
        <v>1</v>
      </c>
      <c r="D27" s="10" t="s">
        <v>0</v>
      </c>
      <c r="E27" s="9"/>
      <c r="F27" s="8">
        <f t="shared" si="2"/>
        <v>0</v>
      </c>
    </row>
    <row r="28" spans="1:6" ht="15.75" x14ac:dyDescent="0.25">
      <c r="A28" s="77"/>
      <c r="B28" s="34" t="s">
        <v>31</v>
      </c>
      <c r="C28" s="79"/>
      <c r="D28" s="80"/>
      <c r="E28" s="81"/>
      <c r="F28" s="32">
        <f>SUBTOTAL(9,F29:F35)</f>
        <v>0</v>
      </c>
    </row>
    <row r="29" spans="1:6" ht="15.75" x14ac:dyDescent="0.25">
      <c r="A29" s="13">
        <f>+A27+0.01</f>
        <v>0.17</v>
      </c>
      <c r="B29" s="12" t="s">
        <v>101</v>
      </c>
      <c r="C29" s="11">
        <v>1</v>
      </c>
      <c r="D29" s="10" t="s">
        <v>3</v>
      </c>
      <c r="E29" s="9"/>
      <c r="F29" s="8">
        <f t="shared" ref="F29:F35" si="4">+C29*E29</f>
        <v>0</v>
      </c>
    </row>
    <row r="30" spans="1:6" ht="15.75" x14ac:dyDescent="0.25">
      <c r="A30" s="13">
        <f t="shared" ref="A30:A35" si="5">+A29+0.01</f>
        <v>0.18000000000000002</v>
      </c>
      <c r="B30" s="12" t="s">
        <v>93</v>
      </c>
      <c r="C30" s="11">
        <v>14</v>
      </c>
      <c r="D30" s="10" t="s">
        <v>29</v>
      </c>
      <c r="E30" s="9"/>
      <c r="F30" s="8">
        <f t="shared" si="4"/>
        <v>0</v>
      </c>
    </row>
    <row r="31" spans="1:6" ht="15.75" x14ac:dyDescent="0.25">
      <c r="A31" s="13">
        <f t="shared" si="5"/>
        <v>0.19000000000000003</v>
      </c>
      <c r="B31" s="12" t="s">
        <v>69</v>
      </c>
      <c r="C31" s="11">
        <v>1</v>
      </c>
      <c r="D31" s="10" t="s">
        <v>0</v>
      </c>
      <c r="E31" s="9"/>
      <c r="F31" s="8">
        <f t="shared" si="4"/>
        <v>0</v>
      </c>
    </row>
    <row r="32" spans="1:6" ht="15.75" x14ac:dyDescent="0.25">
      <c r="A32" s="13">
        <f t="shared" si="5"/>
        <v>0.20000000000000004</v>
      </c>
      <c r="B32" s="12" t="s">
        <v>68</v>
      </c>
      <c r="C32" s="11">
        <v>1</v>
      </c>
      <c r="D32" s="10" t="s">
        <v>0</v>
      </c>
      <c r="E32" s="9"/>
      <c r="F32" s="8">
        <f t="shared" si="4"/>
        <v>0</v>
      </c>
    </row>
    <row r="33" spans="1:6" ht="15.75" x14ac:dyDescent="0.25">
      <c r="A33" s="13">
        <f t="shared" si="5"/>
        <v>0.21000000000000005</v>
      </c>
      <c r="B33" s="12" t="s">
        <v>24</v>
      </c>
      <c r="C33" s="11">
        <v>1</v>
      </c>
      <c r="D33" s="10" t="s">
        <v>3</v>
      </c>
      <c r="E33" s="9"/>
      <c r="F33" s="8">
        <f t="shared" si="4"/>
        <v>0</v>
      </c>
    </row>
    <row r="34" spans="1:6" ht="15.75" x14ac:dyDescent="0.25">
      <c r="A34" s="13">
        <f t="shared" si="5"/>
        <v>0.22000000000000006</v>
      </c>
      <c r="B34" s="12" t="s">
        <v>66</v>
      </c>
      <c r="C34" s="11">
        <v>1</v>
      </c>
      <c r="D34" s="10" t="s">
        <v>3</v>
      </c>
      <c r="E34" s="9"/>
      <c r="F34" s="8">
        <f t="shared" si="4"/>
        <v>0</v>
      </c>
    </row>
    <row r="35" spans="1:6" ht="15.75" x14ac:dyDescent="0.25">
      <c r="A35" s="13">
        <f t="shared" si="5"/>
        <v>0.23000000000000007</v>
      </c>
      <c r="B35" s="12" t="s">
        <v>23</v>
      </c>
      <c r="C35" s="11">
        <v>1</v>
      </c>
      <c r="D35" s="10" t="s">
        <v>3</v>
      </c>
      <c r="E35" s="9"/>
      <c r="F35" s="8">
        <f t="shared" si="4"/>
        <v>0</v>
      </c>
    </row>
    <row r="36" spans="1:6" ht="15.75" x14ac:dyDescent="0.25">
      <c r="A36" s="77"/>
      <c r="B36" s="78" t="s">
        <v>65</v>
      </c>
      <c r="C36" s="79"/>
      <c r="D36" s="80"/>
      <c r="E36" s="81"/>
      <c r="F36" s="32">
        <f>SUBTOTAL(9,F37)</f>
        <v>0</v>
      </c>
    </row>
    <row r="37" spans="1:6" ht="15.75" x14ac:dyDescent="0.25">
      <c r="A37" s="13">
        <f>+A35+0.01</f>
        <v>0.24000000000000007</v>
      </c>
      <c r="B37" s="12" t="s">
        <v>64</v>
      </c>
      <c r="C37" s="11">
        <v>1</v>
      </c>
      <c r="D37" s="10" t="s">
        <v>3</v>
      </c>
      <c r="E37" s="9"/>
      <c r="F37" s="8">
        <f>+C37*E37</f>
        <v>0</v>
      </c>
    </row>
    <row r="38" spans="1:6" ht="15.75" x14ac:dyDescent="0.25">
      <c r="A38" s="77"/>
      <c r="B38" s="78" t="s">
        <v>22</v>
      </c>
      <c r="C38" s="79"/>
      <c r="D38" s="80"/>
      <c r="E38" s="81"/>
      <c r="F38" s="32">
        <f>SUBTOTAL(9,F39:F57)</f>
        <v>0</v>
      </c>
    </row>
    <row r="39" spans="1:6" ht="15.75" x14ac:dyDescent="0.25">
      <c r="A39" s="13">
        <f>+A37+0.01</f>
        <v>0.25000000000000006</v>
      </c>
      <c r="B39" s="12" t="s">
        <v>21</v>
      </c>
      <c r="C39" s="11">
        <v>1</v>
      </c>
      <c r="D39" s="10" t="s">
        <v>0</v>
      </c>
      <c r="E39" s="9"/>
      <c r="F39" s="8">
        <f t="shared" ref="F39:F57" si="6">+C39*E39</f>
        <v>0</v>
      </c>
    </row>
    <row r="40" spans="1:6" ht="15.75" x14ac:dyDescent="0.25">
      <c r="A40" s="13">
        <f t="shared" ref="A40:A57" si="7">+A39+0.01</f>
        <v>0.26000000000000006</v>
      </c>
      <c r="B40" s="12" t="s">
        <v>20</v>
      </c>
      <c r="C40" s="11">
        <v>1</v>
      </c>
      <c r="D40" s="10" t="s">
        <v>0</v>
      </c>
      <c r="E40" s="9"/>
      <c r="F40" s="8">
        <f t="shared" si="6"/>
        <v>0</v>
      </c>
    </row>
    <row r="41" spans="1:6" ht="15.75" x14ac:dyDescent="0.25">
      <c r="A41" s="13">
        <f t="shared" si="7"/>
        <v>0.27000000000000007</v>
      </c>
      <c r="B41" s="12" t="s">
        <v>19</v>
      </c>
      <c r="C41" s="11">
        <v>1</v>
      </c>
      <c r="D41" s="10" t="s">
        <v>0</v>
      </c>
      <c r="E41" s="9"/>
      <c r="F41" s="8">
        <f t="shared" si="6"/>
        <v>0</v>
      </c>
    </row>
    <row r="42" spans="1:6" ht="15.75" x14ac:dyDescent="0.25">
      <c r="A42" s="13">
        <f t="shared" si="7"/>
        <v>0.28000000000000008</v>
      </c>
      <c r="B42" s="12" t="s">
        <v>18</v>
      </c>
      <c r="C42" s="11">
        <v>26.85</v>
      </c>
      <c r="D42" s="10" t="s">
        <v>17</v>
      </c>
      <c r="E42" s="9"/>
      <c r="F42" s="8">
        <f t="shared" si="6"/>
        <v>0</v>
      </c>
    </row>
    <row r="43" spans="1:6" ht="15.75" x14ac:dyDescent="0.25">
      <c r="A43" s="13">
        <f t="shared" si="7"/>
        <v>0.29000000000000009</v>
      </c>
      <c r="B43" s="12" t="s">
        <v>16</v>
      </c>
      <c r="C43" s="11">
        <v>2</v>
      </c>
      <c r="D43" s="10" t="s">
        <v>3</v>
      </c>
      <c r="E43" s="9"/>
      <c r="F43" s="8">
        <f t="shared" si="6"/>
        <v>0</v>
      </c>
    </row>
    <row r="44" spans="1:6" ht="15.75" x14ac:dyDescent="0.25">
      <c r="A44" s="13">
        <f t="shared" si="7"/>
        <v>0.3000000000000001</v>
      </c>
      <c r="B44" s="12" t="s">
        <v>100</v>
      </c>
      <c r="C44" s="11">
        <v>1</v>
      </c>
      <c r="D44" s="10" t="s">
        <v>3</v>
      </c>
      <c r="E44" s="9"/>
      <c r="F44" s="8">
        <f t="shared" si="6"/>
        <v>0</v>
      </c>
    </row>
    <row r="45" spans="1:6" ht="15.75" x14ac:dyDescent="0.25">
      <c r="A45" s="13">
        <f t="shared" si="7"/>
        <v>0.31000000000000011</v>
      </c>
      <c r="B45" s="12" t="s">
        <v>14</v>
      </c>
      <c r="C45" s="11">
        <v>1</v>
      </c>
      <c r="D45" s="10" t="s">
        <v>0</v>
      </c>
      <c r="E45" s="9"/>
      <c r="F45" s="8">
        <f t="shared" si="6"/>
        <v>0</v>
      </c>
    </row>
    <row r="46" spans="1:6" ht="15.75" x14ac:dyDescent="0.25">
      <c r="A46" s="13">
        <f t="shared" si="7"/>
        <v>0.32000000000000012</v>
      </c>
      <c r="B46" s="12" t="s">
        <v>13</v>
      </c>
      <c r="C46" s="11">
        <v>1</v>
      </c>
      <c r="D46" s="10" t="s">
        <v>0</v>
      </c>
      <c r="E46" s="9"/>
      <c r="F46" s="8">
        <f t="shared" si="6"/>
        <v>0</v>
      </c>
    </row>
    <row r="47" spans="1:6" ht="15.75" x14ac:dyDescent="0.25">
      <c r="A47" s="13">
        <f t="shared" si="7"/>
        <v>0.33000000000000013</v>
      </c>
      <c r="B47" s="12" t="s">
        <v>12</v>
      </c>
      <c r="C47" s="11">
        <v>2</v>
      </c>
      <c r="D47" s="10" t="s">
        <v>3</v>
      </c>
      <c r="E47" s="9"/>
      <c r="F47" s="8">
        <f t="shared" si="6"/>
        <v>0</v>
      </c>
    </row>
    <row r="48" spans="1:6" ht="15.75" x14ac:dyDescent="0.25">
      <c r="A48" s="13">
        <f t="shared" si="7"/>
        <v>0.34000000000000014</v>
      </c>
      <c r="B48" s="12" t="s">
        <v>11</v>
      </c>
      <c r="C48" s="11">
        <v>1</v>
      </c>
      <c r="D48" s="10" t="s">
        <v>3</v>
      </c>
      <c r="E48" s="9"/>
      <c r="F48" s="8">
        <f t="shared" si="6"/>
        <v>0</v>
      </c>
    </row>
    <row r="49" spans="1:6" ht="15.75" x14ac:dyDescent="0.25">
      <c r="A49" s="13">
        <f t="shared" si="7"/>
        <v>0.35000000000000014</v>
      </c>
      <c r="B49" s="12" t="s">
        <v>10</v>
      </c>
      <c r="C49" s="11">
        <v>1</v>
      </c>
      <c r="D49" s="10" t="s">
        <v>3</v>
      </c>
      <c r="E49" s="9"/>
      <c r="F49" s="8">
        <f t="shared" si="6"/>
        <v>0</v>
      </c>
    </row>
    <row r="50" spans="1:6" ht="15.75" x14ac:dyDescent="0.25">
      <c r="A50" s="13">
        <f t="shared" si="7"/>
        <v>0.36000000000000015</v>
      </c>
      <c r="B50" s="12" t="s">
        <v>9</v>
      </c>
      <c r="C50" s="11">
        <v>1</v>
      </c>
      <c r="D50" s="10" t="s">
        <v>3</v>
      </c>
      <c r="E50" s="9"/>
      <c r="F50" s="8">
        <f t="shared" si="6"/>
        <v>0</v>
      </c>
    </row>
    <row r="51" spans="1:6" ht="15.75" x14ac:dyDescent="0.25">
      <c r="A51" s="13">
        <f t="shared" si="7"/>
        <v>0.37000000000000016</v>
      </c>
      <c r="B51" s="12" t="s">
        <v>8</v>
      </c>
      <c r="C51" s="11">
        <v>1</v>
      </c>
      <c r="D51" s="10" t="s">
        <v>3</v>
      </c>
      <c r="E51" s="9"/>
      <c r="F51" s="8">
        <f t="shared" si="6"/>
        <v>0</v>
      </c>
    </row>
    <row r="52" spans="1:6" ht="15.75" x14ac:dyDescent="0.25">
      <c r="A52" s="13">
        <f t="shared" si="7"/>
        <v>0.38000000000000017</v>
      </c>
      <c r="B52" s="12" t="s">
        <v>7</v>
      </c>
      <c r="C52" s="11">
        <v>1</v>
      </c>
      <c r="D52" s="10" t="s">
        <v>3</v>
      </c>
      <c r="E52" s="9"/>
      <c r="F52" s="8">
        <f t="shared" si="6"/>
        <v>0</v>
      </c>
    </row>
    <row r="53" spans="1:6" ht="15.75" x14ac:dyDescent="0.25">
      <c r="A53" s="13">
        <f t="shared" si="7"/>
        <v>0.39000000000000018</v>
      </c>
      <c r="B53" s="12" t="s">
        <v>6</v>
      </c>
      <c r="C53" s="11">
        <v>1</v>
      </c>
      <c r="D53" s="10" t="s">
        <v>3</v>
      </c>
      <c r="E53" s="9"/>
      <c r="F53" s="8">
        <f t="shared" si="6"/>
        <v>0</v>
      </c>
    </row>
    <row r="54" spans="1:6" ht="15.75" x14ac:dyDescent="0.25">
      <c r="A54" s="13">
        <f t="shared" si="7"/>
        <v>0.40000000000000019</v>
      </c>
      <c r="B54" s="12" t="s">
        <v>5</v>
      </c>
      <c r="C54" s="11">
        <v>1</v>
      </c>
      <c r="D54" s="10" t="s">
        <v>3</v>
      </c>
      <c r="E54" s="9"/>
      <c r="F54" s="8">
        <f t="shared" si="6"/>
        <v>0</v>
      </c>
    </row>
    <row r="55" spans="1:6" ht="15.75" x14ac:dyDescent="0.25">
      <c r="A55" s="13">
        <f t="shared" si="7"/>
        <v>0.4100000000000002</v>
      </c>
      <c r="B55" s="12" t="s">
        <v>4</v>
      </c>
      <c r="C55" s="11">
        <v>1</v>
      </c>
      <c r="D55" s="10" t="s">
        <v>3</v>
      </c>
      <c r="E55" s="9"/>
      <c r="F55" s="8">
        <f t="shared" si="6"/>
        <v>0</v>
      </c>
    </row>
    <row r="56" spans="1:6" ht="15.75" x14ac:dyDescent="0.25">
      <c r="A56" s="13">
        <f t="shared" si="7"/>
        <v>0.42000000000000021</v>
      </c>
      <c r="B56" s="12" t="s">
        <v>2</v>
      </c>
      <c r="C56" s="11">
        <v>1</v>
      </c>
      <c r="D56" s="10" t="s">
        <v>0</v>
      </c>
      <c r="E56" s="9"/>
      <c r="F56" s="8">
        <f t="shared" si="6"/>
        <v>0</v>
      </c>
    </row>
    <row r="57" spans="1:6" ht="15.75" x14ac:dyDescent="0.25">
      <c r="A57" s="13">
        <f t="shared" si="7"/>
        <v>0.43000000000000022</v>
      </c>
      <c r="B57" s="12" t="s">
        <v>1</v>
      </c>
      <c r="C57" s="11">
        <v>1</v>
      </c>
      <c r="D57" s="10" t="s">
        <v>0</v>
      </c>
      <c r="E57" s="9"/>
      <c r="F57" s="8">
        <f t="shared" si="6"/>
        <v>0</v>
      </c>
    </row>
    <row r="58" spans="1:6" ht="18.75" x14ac:dyDescent="0.3">
      <c r="A58" s="6"/>
      <c r="B58" s="5"/>
      <c r="C58" s="4"/>
      <c r="D58" s="3"/>
      <c r="E58" s="2"/>
      <c r="F58" s="7"/>
    </row>
    <row r="59" spans="1:6" ht="15.75" x14ac:dyDescent="0.25">
      <c r="A59" s="38"/>
      <c r="B59" s="39" t="s">
        <v>122</v>
      </c>
      <c r="C59" s="40"/>
      <c r="D59" s="41"/>
      <c r="E59" s="42"/>
      <c r="F59" s="32">
        <f>SUBTOTAL(9,F9:F57)</f>
        <v>0</v>
      </c>
    </row>
    <row r="60" spans="1:6" x14ac:dyDescent="0.25">
      <c r="A60" s="43"/>
      <c r="B60" s="44"/>
      <c r="C60" s="45"/>
      <c r="D60" s="44"/>
      <c r="E60" s="46"/>
      <c r="F60" s="47"/>
    </row>
    <row r="61" spans="1:6" x14ac:dyDescent="0.25">
      <c r="A61" s="43"/>
      <c r="B61" s="27" t="s">
        <v>123</v>
      </c>
      <c r="C61" s="48"/>
      <c r="D61" s="44"/>
      <c r="E61" s="49"/>
      <c r="F61" s="47"/>
    </row>
    <row r="62" spans="1:6" x14ac:dyDescent="0.25">
      <c r="A62" s="43"/>
      <c r="B62" s="12" t="s">
        <v>124</v>
      </c>
      <c r="C62" s="50">
        <v>0.1</v>
      </c>
      <c r="D62" s="51" t="s">
        <v>125</v>
      </c>
      <c r="E62" s="52">
        <f>+$F$59*C62</f>
        <v>0</v>
      </c>
      <c r="F62" s="53"/>
    </row>
    <row r="63" spans="1:6" x14ac:dyDescent="0.25">
      <c r="A63" s="43"/>
      <c r="B63" s="12" t="s">
        <v>126</v>
      </c>
      <c r="C63" s="50">
        <v>2.5000000000000001E-2</v>
      </c>
      <c r="D63" s="51" t="s">
        <v>125</v>
      </c>
      <c r="E63" s="52">
        <f>+$F$59*C63</f>
        <v>0</v>
      </c>
      <c r="F63" s="53"/>
    </row>
    <row r="64" spans="1:6" x14ac:dyDescent="0.25">
      <c r="A64" s="43"/>
      <c r="B64" s="12" t="s">
        <v>127</v>
      </c>
      <c r="C64" s="50">
        <v>4.6399999999999997E-2</v>
      </c>
      <c r="D64" s="51" t="s">
        <v>125</v>
      </c>
      <c r="E64" s="52">
        <f t="shared" ref="E64:E67" si="8">+$F$59*C64</f>
        <v>0</v>
      </c>
      <c r="F64" s="53"/>
    </row>
    <row r="65" spans="1:6" x14ac:dyDescent="0.25">
      <c r="A65" s="43"/>
      <c r="B65" s="12" t="s">
        <v>128</v>
      </c>
      <c r="C65" s="50">
        <v>0.01</v>
      </c>
      <c r="D65" s="51" t="s">
        <v>125</v>
      </c>
      <c r="E65" s="52">
        <f t="shared" si="8"/>
        <v>0</v>
      </c>
      <c r="F65" s="53"/>
    </row>
    <row r="66" spans="1:6" x14ac:dyDescent="0.25">
      <c r="A66" s="43"/>
      <c r="B66" s="12" t="s">
        <v>129</v>
      </c>
      <c r="C66" s="50">
        <v>0.05</v>
      </c>
      <c r="D66" s="51" t="s">
        <v>125</v>
      </c>
      <c r="E66" s="52">
        <f t="shared" si="8"/>
        <v>0</v>
      </c>
      <c r="F66" s="53"/>
    </row>
    <row r="67" spans="1:6" x14ac:dyDescent="0.25">
      <c r="A67" s="43"/>
      <c r="B67" s="12" t="s">
        <v>130</v>
      </c>
      <c r="C67" s="50">
        <v>1E-3</v>
      </c>
      <c r="D67" s="51" t="s">
        <v>125</v>
      </c>
      <c r="E67" s="52">
        <f t="shared" si="8"/>
        <v>0</v>
      </c>
      <c r="F67" s="53"/>
    </row>
    <row r="68" spans="1:6" x14ac:dyDescent="0.25">
      <c r="A68" s="43"/>
      <c r="B68" s="12" t="s">
        <v>131</v>
      </c>
      <c r="C68" s="50">
        <v>0.18</v>
      </c>
      <c r="D68" s="54">
        <f>+E62</f>
        <v>0</v>
      </c>
      <c r="E68" s="55">
        <f>+C68*D68</f>
        <v>0</v>
      </c>
      <c r="F68" s="53"/>
    </row>
    <row r="69" spans="1:6" x14ac:dyDescent="0.25">
      <c r="A69" s="43"/>
      <c r="B69" s="44"/>
      <c r="C69" s="56"/>
      <c r="D69" s="57"/>
      <c r="E69" s="58"/>
      <c r="F69" s="47"/>
    </row>
    <row r="70" spans="1:6" ht="15.75" x14ac:dyDescent="0.25">
      <c r="A70" s="38"/>
      <c r="B70" s="39" t="s">
        <v>132</v>
      </c>
      <c r="C70" s="40"/>
      <c r="D70" s="41"/>
      <c r="E70" s="42"/>
      <c r="F70" s="32">
        <f>+F59+SUM(E62:E68)</f>
        <v>0</v>
      </c>
    </row>
    <row r="71" spans="1:6" x14ac:dyDescent="0.25">
      <c r="A71" s="43"/>
      <c r="B71" s="59"/>
      <c r="C71" s="60"/>
      <c r="D71" s="61"/>
      <c r="E71" s="62"/>
      <c r="F71" s="63"/>
    </row>
    <row r="72" spans="1:6" x14ac:dyDescent="0.25">
      <c r="A72" s="43"/>
      <c r="B72" s="12" t="s">
        <v>133</v>
      </c>
      <c r="C72" s="50">
        <v>0.05</v>
      </c>
      <c r="D72" s="51" t="s">
        <v>125</v>
      </c>
      <c r="E72" s="52">
        <f>+F59*C72</f>
        <v>0</v>
      </c>
      <c r="F72" s="47"/>
    </row>
    <row r="73" spans="1:6" x14ac:dyDescent="0.25">
      <c r="A73" s="64"/>
      <c r="B73" s="65"/>
      <c r="C73" s="66"/>
      <c r="D73" s="67"/>
      <c r="E73" s="66"/>
      <c r="F73" s="68"/>
    </row>
    <row r="74" spans="1:6" ht="15.75" x14ac:dyDescent="0.25">
      <c r="A74" s="69"/>
      <c r="B74" s="70" t="s">
        <v>134</v>
      </c>
      <c r="C74" s="71"/>
      <c r="D74" s="72"/>
      <c r="E74" s="71"/>
      <c r="F74" s="84">
        <f>+F70+E72</f>
        <v>0</v>
      </c>
    </row>
  </sheetData>
  <mergeCells count="2">
    <mergeCell ref="A5:F5"/>
    <mergeCell ref="E6:F6"/>
  </mergeCells>
  <pageMargins left="0.7" right="0.7" top="0.75" bottom="0.75" header="0.3" footer="0.3"/>
  <pageSetup scale="56" fitToHeight="0" orientation="portrait" r:id="rId1"/>
  <ignoredErrors>
    <ignoredError sqref="E62:E63 E72 E64:E68" unlockedFormula="1"/>
    <ignoredError sqref="F3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78"/>
  <sheetViews>
    <sheetView tabSelected="1" view="pageBreakPreview" topLeftCell="A16" zoomScale="90" zoomScaleNormal="100" zoomScaleSheetLayoutView="90" workbookViewId="0">
      <selection activeCell="A43" sqref="A43"/>
    </sheetView>
  </sheetViews>
  <sheetFormatPr baseColWidth="10" defaultRowHeight="15" x14ac:dyDescent="0.25"/>
  <cols>
    <col min="1" max="1" width="9.7109375" customWidth="1"/>
    <col min="2" max="2" width="87.42578125" customWidth="1"/>
    <col min="3" max="3" width="10.7109375" bestFit="1" customWidth="1"/>
    <col min="4" max="4" width="10.5703125" style="1" bestFit="1" customWidth="1"/>
    <col min="5" max="5" width="19.28515625" customWidth="1"/>
    <col min="6" max="6" width="22" bestFit="1" customWidth="1"/>
  </cols>
  <sheetData>
    <row r="5" spans="1:6" ht="29.25" customHeight="1" x14ac:dyDescent="0.25">
      <c r="A5" s="85" t="s">
        <v>138</v>
      </c>
      <c r="B5" s="85"/>
      <c r="C5" s="85"/>
      <c r="D5" s="85"/>
      <c r="E5" s="85"/>
      <c r="F5" s="85"/>
    </row>
    <row r="6" spans="1:6" ht="18" x14ac:dyDescent="0.25">
      <c r="A6" s="24"/>
      <c r="B6" s="23"/>
      <c r="C6" s="22"/>
      <c r="D6" s="22"/>
      <c r="E6" s="86"/>
      <c r="F6" s="86"/>
    </row>
    <row r="7" spans="1:6" ht="19.5" thickBot="1" x14ac:dyDescent="0.35">
      <c r="A7" s="21"/>
      <c r="B7" s="20" t="s">
        <v>121</v>
      </c>
      <c r="C7" s="19"/>
      <c r="D7" s="19"/>
      <c r="E7" s="18"/>
      <c r="F7" s="18"/>
    </row>
    <row r="8" spans="1:6" ht="18" x14ac:dyDescent="0.25">
      <c r="A8" s="17" t="s">
        <v>48</v>
      </c>
      <c r="B8" s="16" t="s">
        <v>47</v>
      </c>
      <c r="C8" s="16" t="s">
        <v>46</v>
      </c>
      <c r="D8" s="16" t="s">
        <v>45</v>
      </c>
      <c r="E8" s="16" t="s">
        <v>44</v>
      </c>
      <c r="F8" s="15" t="s">
        <v>43</v>
      </c>
    </row>
    <row r="9" spans="1:6" ht="18" x14ac:dyDescent="0.25">
      <c r="A9" s="73"/>
      <c r="B9" s="78" t="s">
        <v>42</v>
      </c>
      <c r="C9" s="74"/>
      <c r="D9" s="75"/>
      <c r="E9" s="76"/>
      <c r="F9" s="32">
        <f>SUBTOTAL(9,F10:F17)</f>
        <v>0</v>
      </c>
    </row>
    <row r="10" spans="1:6" ht="15.75" x14ac:dyDescent="0.25">
      <c r="A10" s="13">
        <f>+A7+0.01</f>
        <v>0.01</v>
      </c>
      <c r="B10" s="12" t="s">
        <v>120</v>
      </c>
      <c r="C10" s="11">
        <v>1</v>
      </c>
      <c r="D10" s="10" t="s">
        <v>0</v>
      </c>
      <c r="E10" s="9"/>
      <c r="F10" s="8">
        <f t="shared" ref="F10:F17" si="0">+C10*E10</f>
        <v>0</v>
      </c>
    </row>
    <row r="11" spans="1:6" ht="15.75" x14ac:dyDescent="0.25">
      <c r="A11" s="13">
        <f t="shared" ref="A11:A17" si="1">+A10+0.01</f>
        <v>0.02</v>
      </c>
      <c r="B11" s="12" t="s">
        <v>119</v>
      </c>
      <c r="C11" s="11">
        <v>1</v>
      </c>
      <c r="D11" s="10" t="s">
        <v>0</v>
      </c>
      <c r="E11" s="9"/>
      <c r="F11" s="8">
        <f t="shared" si="0"/>
        <v>0</v>
      </c>
    </row>
    <row r="12" spans="1:6" ht="15.75" x14ac:dyDescent="0.25">
      <c r="A12" s="13">
        <f t="shared" si="1"/>
        <v>0.03</v>
      </c>
      <c r="B12" s="12" t="s">
        <v>81</v>
      </c>
      <c r="C12" s="11">
        <v>1</v>
      </c>
      <c r="D12" s="10" t="s">
        <v>3</v>
      </c>
      <c r="E12" s="9"/>
      <c r="F12" s="8">
        <f t="shared" si="0"/>
        <v>0</v>
      </c>
    </row>
    <row r="13" spans="1:6" ht="15.75" x14ac:dyDescent="0.25">
      <c r="A13" s="13">
        <f t="shared" si="1"/>
        <v>0.04</v>
      </c>
      <c r="B13" s="12" t="s">
        <v>80</v>
      </c>
      <c r="C13" s="11">
        <v>1</v>
      </c>
      <c r="D13" s="10" t="s">
        <v>0</v>
      </c>
      <c r="E13" s="9"/>
      <c r="F13" s="8">
        <f t="shared" si="0"/>
        <v>0</v>
      </c>
    </row>
    <row r="14" spans="1:6" ht="15.75" x14ac:dyDescent="0.25">
      <c r="A14" s="13">
        <f t="shared" si="1"/>
        <v>0.05</v>
      </c>
      <c r="B14" s="12" t="s">
        <v>79</v>
      </c>
      <c r="C14" s="11">
        <f>(2.1*2+1)</f>
        <v>5.2</v>
      </c>
      <c r="D14" s="10" t="s">
        <v>52</v>
      </c>
      <c r="E14" s="9"/>
      <c r="F14" s="8">
        <f t="shared" si="0"/>
        <v>0</v>
      </c>
    </row>
    <row r="15" spans="1:6" ht="15.75" x14ac:dyDescent="0.25">
      <c r="A15" s="13">
        <f t="shared" si="1"/>
        <v>6.0000000000000005E-2</v>
      </c>
      <c r="B15" s="12" t="s">
        <v>78</v>
      </c>
      <c r="C15" s="11">
        <f>(4.07+1.79)*1.14</f>
        <v>6.6803999999999997</v>
      </c>
      <c r="D15" s="10" t="s">
        <v>17</v>
      </c>
      <c r="E15" s="9"/>
      <c r="F15" s="8">
        <f t="shared" si="0"/>
        <v>0</v>
      </c>
    </row>
    <row r="16" spans="1:6" ht="15.75" x14ac:dyDescent="0.25">
      <c r="A16" s="13">
        <f t="shared" si="1"/>
        <v>7.0000000000000007E-2</v>
      </c>
      <c r="B16" s="12" t="s">
        <v>77</v>
      </c>
      <c r="C16" s="11">
        <f>+C15*2</f>
        <v>13.360799999999999</v>
      </c>
      <c r="D16" s="10" t="s">
        <v>17</v>
      </c>
      <c r="E16" s="9"/>
      <c r="F16" s="8">
        <f t="shared" si="0"/>
        <v>0</v>
      </c>
    </row>
    <row r="17" spans="1:6" ht="15.75" x14ac:dyDescent="0.25">
      <c r="A17" s="13">
        <f t="shared" si="1"/>
        <v>0.08</v>
      </c>
      <c r="B17" s="12" t="s">
        <v>76</v>
      </c>
      <c r="C17" s="11">
        <f>1*0.3*0.2*2</f>
        <v>0.12</v>
      </c>
      <c r="D17" s="10" t="s">
        <v>75</v>
      </c>
      <c r="E17" s="9"/>
      <c r="F17" s="8">
        <f t="shared" si="0"/>
        <v>0</v>
      </c>
    </row>
    <row r="18" spans="1:6" ht="15.75" x14ac:dyDescent="0.25">
      <c r="A18" s="77"/>
      <c r="B18" s="82" t="s">
        <v>118</v>
      </c>
      <c r="C18" s="79"/>
      <c r="D18" s="80"/>
      <c r="E18" s="81"/>
      <c r="F18" s="32">
        <f>SUBTOTAL(9,F19:F26)</f>
        <v>0</v>
      </c>
    </row>
    <row r="19" spans="1:6" ht="15.75" x14ac:dyDescent="0.25">
      <c r="A19" s="13">
        <f>A17+0.01</f>
        <v>0.09</v>
      </c>
      <c r="B19" s="12" t="s">
        <v>117</v>
      </c>
      <c r="C19" s="11">
        <v>1</v>
      </c>
      <c r="D19" s="10" t="s">
        <v>0</v>
      </c>
      <c r="E19" s="9"/>
      <c r="F19" s="8">
        <f t="shared" ref="F19:F26" si="2">+C19*E19</f>
        <v>0</v>
      </c>
    </row>
    <row r="20" spans="1:6" ht="15.75" x14ac:dyDescent="0.25">
      <c r="A20" s="13">
        <f t="shared" ref="A20:A26" si="3">+A19+0.01</f>
        <v>9.9999999999999992E-2</v>
      </c>
      <c r="B20" s="12" t="s">
        <v>116</v>
      </c>
      <c r="C20" s="11">
        <v>1</v>
      </c>
      <c r="D20" s="10" t="s">
        <v>0</v>
      </c>
      <c r="E20" s="9"/>
      <c r="F20" s="8">
        <f t="shared" si="2"/>
        <v>0</v>
      </c>
    </row>
    <row r="21" spans="1:6" ht="15.75" x14ac:dyDescent="0.25">
      <c r="A21" s="13">
        <f t="shared" si="3"/>
        <v>0.10999999999999999</v>
      </c>
      <c r="B21" s="12" t="s">
        <v>115</v>
      </c>
      <c r="C21" s="11">
        <v>1</v>
      </c>
      <c r="D21" s="10" t="s">
        <v>0</v>
      </c>
      <c r="E21" s="9"/>
      <c r="F21" s="8">
        <f t="shared" si="2"/>
        <v>0</v>
      </c>
    </row>
    <row r="22" spans="1:6" ht="15.75" x14ac:dyDescent="0.25">
      <c r="A22" s="13">
        <f t="shared" si="3"/>
        <v>0.11999999999999998</v>
      </c>
      <c r="B22" s="12" t="s">
        <v>114</v>
      </c>
      <c r="C22" s="11">
        <v>1</v>
      </c>
      <c r="D22" s="10" t="s">
        <v>0</v>
      </c>
      <c r="E22" s="9"/>
      <c r="F22" s="8">
        <f t="shared" si="2"/>
        <v>0</v>
      </c>
    </row>
    <row r="23" spans="1:6" ht="15.75" x14ac:dyDescent="0.25">
      <c r="A23" s="13">
        <f t="shared" si="3"/>
        <v>0.12999999999999998</v>
      </c>
      <c r="B23" s="12" t="s">
        <v>113</v>
      </c>
      <c r="C23" s="11">
        <v>1</v>
      </c>
      <c r="D23" s="10" t="s">
        <v>0</v>
      </c>
      <c r="E23" s="9"/>
      <c r="F23" s="8">
        <f t="shared" si="2"/>
        <v>0</v>
      </c>
    </row>
    <row r="24" spans="1:6" ht="15.75" x14ac:dyDescent="0.25">
      <c r="A24" s="13">
        <f t="shared" si="3"/>
        <v>0.13999999999999999</v>
      </c>
      <c r="B24" s="12" t="s">
        <v>112</v>
      </c>
      <c r="C24" s="11">
        <v>1</v>
      </c>
      <c r="D24" s="10" t="s">
        <v>0</v>
      </c>
      <c r="E24" s="9"/>
      <c r="F24" s="8">
        <f t="shared" si="2"/>
        <v>0</v>
      </c>
    </row>
    <row r="25" spans="1:6" ht="15.75" x14ac:dyDescent="0.25">
      <c r="A25" s="13">
        <f t="shared" si="3"/>
        <v>0.15</v>
      </c>
      <c r="B25" s="12" t="s">
        <v>111</v>
      </c>
      <c r="C25" s="11">
        <v>1</v>
      </c>
      <c r="D25" s="10" t="s">
        <v>0</v>
      </c>
      <c r="E25" s="9"/>
      <c r="F25" s="8">
        <f t="shared" si="2"/>
        <v>0</v>
      </c>
    </row>
    <row r="26" spans="1:6" ht="15.75" x14ac:dyDescent="0.25">
      <c r="A26" s="13">
        <f t="shared" si="3"/>
        <v>0.16</v>
      </c>
      <c r="B26" s="12" t="s">
        <v>110</v>
      </c>
      <c r="C26" s="11">
        <f>1.52*1.79</f>
        <v>2.7208000000000001</v>
      </c>
      <c r="D26" s="10" t="s">
        <v>17</v>
      </c>
      <c r="E26" s="9"/>
      <c r="F26" s="8">
        <f t="shared" si="2"/>
        <v>0</v>
      </c>
    </row>
    <row r="27" spans="1:6" ht="15.75" x14ac:dyDescent="0.25">
      <c r="A27" s="77"/>
      <c r="B27" s="78" t="s">
        <v>36</v>
      </c>
      <c r="C27" s="79"/>
      <c r="D27" s="80"/>
      <c r="E27" s="81"/>
      <c r="F27" s="32">
        <f>SUBTOTAL(9,F28:F33)</f>
        <v>0</v>
      </c>
    </row>
    <row r="28" spans="1:6" ht="15.75" x14ac:dyDescent="0.25">
      <c r="A28" s="13">
        <f>A26+0.01</f>
        <v>0.17</v>
      </c>
      <c r="B28" s="12" t="s">
        <v>73</v>
      </c>
      <c r="C28" s="11">
        <v>1</v>
      </c>
      <c r="D28" s="10" t="s">
        <v>3</v>
      </c>
      <c r="E28" s="9"/>
      <c r="F28" s="8">
        <f t="shared" ref="F28:F33" si="4">+C28*E28</f>
        <v>0</v>
      </c>
    </row>
    <row r="29" spans="1:6" ht="15.75" x14ac:dyDescent="0.25">
      <c r="A29" s="13">
        <f>+A28+0.01</f>
        <v>0.18000000000000002</v>
      </c>
      <c r="B29" s="12" t="s">
        <v>109</v>
      </c>
      <c r="C29" s="11">
        <v>1</v>
      </c>
      <c r="D29" s="10" t="s">
        <v>3</v>
      </c>
      <c r="E29" s="9"/>
      <c r="F29" s="8">
        <f t="shared" si="4"/>
        <v>0</v>
      </c>
    </row>
    <row r="30" spans="1:6" ht="15.75" x14ac:dyDescent="0.25">
      <c r="A30" s="13">
        <f>+A29+0.01</f>
        <v>0.19000000000000003</v>
      </c>
      <c r="B30" s="12" t="s">
        <v>72</v>
      </c>
      <c r="C30" s="11">
        <v>1</v>
      </c>
      <c r="D30" s="10" t="s">
        <v>3</v>
      </c>
      <c r="E30" s="9"/>
      <c r="F30" s="8">
        <f t="shared" si="4"/>
        <v>0</v>
      </c>
    </row>
    <row r="31" spans="1:6" ht="15.75" x14ac:dyDescent="0.25">
      <c r="A31" s="13">
        <f>+A30+0.01</f>
        <v>0.20000000000000004</v>
      </c>
      <c r="B31" s="12" t="s">
        <v>71</v>
      </c>
      <c r="C31" s="11">
        <v>2</v>
      </c>
      <c r="D31" s="10" t="s">
        <v>3</v>
      </c>
      <c r="E31" s="9"/>
      <c r="F31" s="8">
        <f t="shared" si="4"/>
        <v>0</v>
      </c>
    </row>
    <row r="32" spans="1:6" ht="15.75" x14ac:dyDescent="0.25">
      <c r="A32" s="13">
        <f>+A31+0.01</f>
        <v>0.21000000000000005</v>
      </c>
      <c r="B32" s="12" t="s">
        <v>108</v>
      </c>
      <c r="C32" s="11">
        <v>1</v>
      </c>
      <c r="D32" s="10" t="s">
        <v>3</v>
      </c>
      <c r="E32" s="9"/>
      <c r="F32" s="8">
        <f t="shared" si="4"/>
        <v>0</v>
      </c>
    </row>
    <row r="33" spans="1:6" ht="15.75" x14ac:dyDescent="0.25">
      <c r="A33" s="13">
        <f>+A32+0.01</f>
        <v>0.22000000000000006</v>
      </c>
      <c r="B33" s="12" t="s">
        <v>34</v>
      </c>
      <c r="C33" s="11">
        <v>1</v>
      </c>
      <c r="D33" s="10" t="s">
        <v>0</v>
      </c>
      <c r="E33" s="9"/>
      <c r="F33" s="8">
        <f t="shared" si="4"/>
        <v>0</v>
      </c>
    </row>
    <row r="34" spans="1:6" ht="15.75" x14ac:dyDescent="0.25">
      <c r="A34" s="77"/>
      <c r="B34" s="78" t="s">
        <v>31</v>
      </c>
      <c r="C34" s="79"/>
      <c r="D34" s="80"/>
      <c r="E34" s="81"/>
      <c r="F34" s="32">
        <f>SUBTOTAL(9,F35:F39)</f>
        <v>0</v>
      </c>
    </row>
    <row r="35" spans="1:6" ht="15.75" x14ac:dyDescent="0.25">
      <c r="A35" s="13">
        <f>A33+0.01</f>
        <v>0.23000000000000007</v>
      </c>
      <c r="B35" s="12" t="s">
        <v>101</v>
      </c>
      <c r="C35" s="11">
        <v>2</v>
      </c>
      <c r="D35" s="10" t="s">
        <v>3</v>
      </c>
      <c r="E35" s="9"/>
      <c r="F35" s="8">
        <f>+C35*E35</f>
        <v>0</v>
      </c>
    </row>
    <row r="36" spans="1:6" ht="15.75" x14ac:dyDescent="0.25">
      <c r="A36" s="13">
        <f>A35+0.01</f>
        <v>0.24000000000000007</v>
      </c>
      <c r="B36" s="12" t="s">
        <v>107</v>
      </c>
      <c r="C36" s="11">
        <v>1</v>
      </c>
      <c r="D36" s="10" t="s">
        <v>0</v>
      </c>
      <c r="E36" s="9"/>
      <c r="F36" s="8">
        <f>+C36*E36</f>
        <v>0</v>
      </c>
    </row>
    <row r="37" spans="1:6" ht="15.75" x14ac:dyDescent="0.25">
      <c r="A37" s="13">
        <f>A36+0.01</f>
        <v>0.25000000000000006</v>
      </c>
      <c r="B37" s="12" t="s">
        <v>24</v>
      </c>
      <c r="C37" s="11">
        <v>1</v>
      </c>
      <c r="D37" s="10" t="s">
        <v>3</v>
      </c>
      <c r="E37" s="9"/>
      <c r="F37" s="8">
        <f>+C37*E37</f>
        <v>0</v>
      </c>
    </row>
    <row r="38" spans="1:6" ht="15.75" x14ac:dyDescent="0.25">
      <c r="A38" s="13">
        <f>A37+0.01</f>
        <v>0.26000000000000006</v>
      </c>
      <c r="B38" s="12" t="s">
        <v>66</v>
      </c>
      <c r="C38" s="11">
        <v>1</v>
      </c>
      <c r="D38" s="10" t="s">
        <v>3</v>
      </c>
      <c r="E38" s="9"/>
      <c r="F38" s="8">
        <f>+C38*E38</f>
        <v>0</v>
      </c>
    </row>
    <row r="39" spans="1:6" ht="15.75" x14ac:dyDescent="0.25">
      <c r="A39" s="13">
        <f>A38+0.01</f>
        <v>0.27000000000000007</v>
      </c>
      <c r="B39" s="12" t="s">
        <v>23</v>
      </c>
      <c r="C39" s="11">
        <v>1</v>
      </c>
      <c r="D39" s="10" t="s">
        <v>3</v>
      </c>
      <c r="E39" s="9"/>
      <c r="F39" s="8">
        <f>+C39*E39</f>
        <v>0</v>
      </c>
    </row>
    <row r="40" spans="1:6" ht="15.75" x14ac:dyDescent="0.25">
      <c r="A40" s="77"/>
      <c r="B40" s="78" t="s">
        <v>65</v>
      </c>
      <c r="C40" s="79"/>
      <c r="D40" s="80"/>
      <c r="E40" s="81"/>
      <c r="F40" s="32">
        <f>SUBTOTAL(9,F41)</f>
        <v>0</v>
      </c>
    </row>
    <row r="41" spans="1:6" ht="15.75" x14ac:dyDescent="0.25">
      <c r="A41" s="13">
        <f>+A39+0.01</f>
        <v>0.28000000000000008</v>
      </c>
      <c r="B41" s="12" t="s">
        <v>137</v>
      </c>
      <c r="C41" s="11">
        <v>1</v>
      </c>
      <c r="D41" s="10" t="s">
        <v>3</v>
      </c>
      <c r="E41" s="9"/>
      <c r="F41" s="8">
        <f>+C41*E41</f>
        <v>0</v>
      </c>
    </row>
    <row r="42" spans="1:6" ht="15.75" x14ac:dyDescent="0.25">
      <c r="A42" s="77"/>
      <c r="B42" s="78" t="s">
        <v>22</v>
      </c>
      <c r="C42" s="79"/>
      <c r="D42" s="80"/>
      <c r="E42" s="81"/>
      <c r="F42" s="32">
        <f>SUBTOTAL(9,F43:F61)</f>
        <v>0</v>
      </c>
    </row>
    <row r="43" spans="1:6" ht="15.75" x14ac:dyDescent="0.25">
      <c r="A43" s="13">
        <f>A41+0.01</f>
        <v>0.29000000000000009</v>
      </c>
      <c r="B43" s="12" t="s">
        <v>21</v>
      </c>
      <c r="C43" s="11">
        <v>1</v>
      </c>
      <c r="D43" s="10" t="s">
        <v>0</v>
      </c>
      <c r="E43" s="9"/>
      <c r="F43" s="8">
        <f t="shared" ref="F43:F60" si="5">+C43*E43</f>
        <v>0</v>
      </c>
    </row>
    <row r="44" spans="1:6" ht="15.75" x14ac:dyDescent="0.25">
      <c r="A44" s="13">
        <f t="shared" ref="A44:A61" si="6">+A43+0.01</f>
        <v>0.3000000000000001</v>
      </c>
      <c r="B44" s="12" t="s">
        <v>20</v>
      </c>
      <c r="C44" s="11">
        <v>1</v>
      </c>
      <c r="D44" s="10" t="s">
        <v>0</v>
      </c>
      <c r="E44" s="9"/>
      <c r="F44" s="8">
        <f t="shared" si="5"/>
        <v>0</v>
      </c>
    </row>
    <row r="45" spans="1:6" ht="15.75" x14ac:dyDescent="0.25">
      <c r="A45" s="13">
        <f t="shared" si="6"/>
        <v>0.31000000000000011</v>
      </c>
      <c r="B45" s="12" t="s">
        <v>106</v>
      </c>
      <c r="C45" s="11">
        <v>1</v>
      </c>
      <c r="D45" s="10" t="s">
        <v>0</v>
      </c>
      <c r="E45" s="9"/>
      <c r="F45" s="8">
        <f t="shared" si="5"/>
        <v>0</v>
      </c>
    </row>
    <row r="46" spans="1:6" ht="15.75" x14ac:dyDescent="0.25">
      <c r="A46" s="13">
        <f t="shared" si="6"/>
        <v>0.32000000000000012</v>
      </c>
      <c r="B46" s="12" t="s">
        <v>16</v>
      </c>
      <c r="C46" s="11">
        <v>2</v>
      </c>
      <c r="D46" s="10" t="s">
        <v>3</v>
      </c>
      <c r="E46" s="9"/>
      <c r="F46" s="8">
        <f t="shared" si="5"/>
        <v>0</v>
      </c>
    </row>
    <row r="47" spans="1:6" ht="15.75" x14ac:dyDescent="0.25">
      <c r="A47" s="13">
        <f t="shared" si="6"/>
        <v>0.33000000000000013</v>
      </c>
      <c r="B47" s="25" t="s">
        <v>61</v>
      </c>
      <c r="C47" s="11">
        <v>1</v>
      </c>
      <c r="D47" s="10" t="s">
        <v>3</v>
      </c>
      <c r="E47" s="9"/>
      <c r="F47" s="8">
        <f t="shared" si="5"/>
        <v>0</v>
      </c>
    </row>
    <row r="48" spans="1:6" ht="15.75" x14ac:dyDescent="0.25">
      <c r="A48" s="13">
        <f t="shared" si="6"/>
        <v>0.34000000000000014</v>
      </c>
      <c r="B48" s="12" t="s">
        <v>14</v>
      </c>
      <c r="C48" s="11">
        <v>1</v>
      </c>
      <c r="D48" s="10" t="s">
        <v>0</v>
      </c>
      <c r="E48" s="9"/>
      <c r="F48" s="8">
        <f t="shared" si="5"/>
        <v>0</v>
      </c>
    </row>
    <row r="49" spans="1:6" ht="15.75" x14ac:dyDescent="0.25">
      <c r="A49" s="13">
        <f t="shared" si="6"/>
        <v>0.35000000000000014</v>
      </c>
      <c r="B49" s="12" t="s">
        <v>13</v>
      </c>
      <c r="C49" s="11">
        <v>1</v>
      </c>
      <c r="D49" s="10" t="s">
        <v>0</v>
      </c>
      <c r="E49" s="9"/>
      <c r="F49" s="8">
        <f t="shared" si="5"/>
        <v>0</v>
      </c>
    </row>
    <row r="50" spans="1:6" ht="15.75" x14ac:dyDescent="0.25">
      <c r="A50" s="13">
        <f t="shared" si="6"/>
        <v>0.36000000000000015</v>
      </c>
      <c r="B50" s="12" t="s">
        <v>12</v>
      </c>
      <c r="C50" s="11">
        <v>2</v>
      </c>
      <c r="D50" s="10" t="s">
        <v>3</v>
      </c>
      <c r="E50" s="9"/>
      <c r="F50" s="8">
        <f t="shared" si="5"/>
        <v>0</v>
      </c>
    </row>
    <row r="51" spans="1:6" ht="15.75" x14ac:dyDescent="0.25">
      <c r="A51" s="13">
        <f t="shared" si="6"/>
        <v>0.37000000000000016</v>
      </c>
      <c r="B51" s="12" t="s">
        <v>11</v>
      </c>
      <c r="C51" s="11">
        <v>1</v>
      </c>
      <c r="D51" s="10" t="s">
        <v>3</v>
      </c>
      <c r="E51" s="9"/>
      <c r="F51" s="8">
        <f>+C51*E51</f>
        <v>0</v>
      </c>
    </row>
    <row r="52" spans="1:6" ht="15.75" x14ac:dyDescent="0.25">
      <c r="A52" s="13">
        <f t="shared" si="6"/>
        <v>0.38000000000000017</v>
      </c>
      <c r="B52" s="12" t="s">
        <v>10</v>
      </c>
      <c r="C52" s="11">
        <v>1</v>
      </c>
      <c r="D52" s="10" t="s">
        <v>3</v>
      </c>
      <c r="E52" s="9"/>
      <c r="F52" s="8">
        <f t="shared" si="5"/>
        <v>0</v>
      </c>
    </row>
    <row r="53" spans="1:6" ht="15.75" x14ac:dyDescent="0.25">
      <c r="A53" s="13">
        <f t="shared" si="6"/>
        <v>0.39000000000000018</v>
      </c>
      <c r="B53" s="12" t="s">
        <v>9</v>
      </c>
      <c r="C53" s="11">
        <v>1</v>
      </c>
      <c r="D53" s="10" t="s">
        <v>3</v>
      </c>
      <c r="E53" s="9"/>
      <c r="F53" s="8">
        <f>+C53*E53</f>
        <v>0</v>
      </c>
    </row>
    <row r="54" spans="1:6" ht="15.75" x14ac:dyDescent="0.25">
      <c r="A54" s="13">
        <f t="shared" si="6"/>
        <v>0.40000000000000019</v>
      </c>
      <c r="B54" s="25" t="s">
        <v>8</v>
      </c>
      <c r="C54" s="11">
        <v>1</v>
      </c>
      <c r="D54" s="10" t="s">
        <v>3</v>
      </c>
      <c r="E54" s="9"/>
      <c r="F54" s="8">
        <f t="shared" si="5"/>
        <v>0</v>
      </c>
    </row>
    <row r="55" spans="1:6" ht="15.75" x14ac:dyDescent="0.25">
      <c r="A55" s="13">
        <f t="shared" si="6"/>
        <v>0.4100000000000002</v>
      </c>
      <c r="B55" s="31" t="s">
        <v>7</v>
      </c>
      <c r="C55" s="11">
        <v>1</v>
      </c>
      <c r="D55" s="10" t="s">
        <v>3</v>
      </c>
      <c r="E55" s="9"/>
      <c r="F55" s="8">
        <f>+C55*E55</f>
        <v>0</v>
      </c>
    </row>
    <row r="56" spans="1:6" ht="15.75" x14ac:dyDescent="0.25">
      <c r="A56" s="13">
        <f t="shared" si="6"/>
        <v>0.42000000000000021</v>
      </c>
      <c r="B56" s="12" t="s">
        <v>6</v>
      </c>
      <c r="C56" s="11">
        <v>1</v>
      </c>
      <c r="D56" s="10" t="s">
        <v>3</v>
      </c>
      <c r="E56" s="9"/>
      <c r="F56" s="8">
        <f t="shared" si="5"/>
        <v>0</v>
      </c>
    </row>
    <row r="57" spans="1:6" ht="15.75" x14ac:dyDescent="0.25">
      <c r="A57" s="13">
        <f t="shared" si="6"/>
        <v>0.43000000000000022</v>
      </c>
      <c r="B57" s="12" t="s">
        <v>5</v>
      </c>
      <c r="C57" s="11">
        <v>1</v>
      </c>
      <c r="D57" s="10" t="s">
        <v>3</v>
      </c>
      <c r="E57" s="9"/>
      <c r="F57" s="8">
        <f>+C57*E57</f>
        <v>0</v>
      </c>
    </row>
    <row r="58" spans="1:6" ht="15.75" x14ac:dyDescent="0.25">
      <c r="A58" s="13">
        <f t="shared" si="6"/>
        <v>0.44000000000000022</v>
      </c>
      <c r="B58" s="12" t="s">
        <v>4</v>
      </c>
      <c r="C58" s="11">
        <v>1</v>
      </c>
      <c r="D58" s="10" t="s">
        <v>3</v>
      </c>
      <c r="E58" s="9"/>
      <c r="F58" s="8">
        <f t="shared" si="5"/>
        <v>0</v>
      </c>
    </row>
    <row r="59" spans="1:6" ht="15.75" x14ac:dyDescent="0.25">
      <c r="A59" s="13">
        <f t="shared" si="6"/>
        <v>0.45000000000000023</v>
      </c>
      <c r="B59" s="12" t="s">
        <v>135</v>
      </c>
      <c r="C59" s="11">
        <v>3.5</v>
      </c>
      <c r="D59" s="10" t="s">
        <v>52</v>
      </c>
      <c r="E59" s="9"/>
      <c r="F59" s="8">
        <f>+C59*E59</f>
        <v>0</v>
      </c>
    </row>
    <row r="60" spans="1:6" ht="15.75" x14ac:dyDescent="0.25">
      <c r="A60" s="13">
        <f t="shared" si="6"/>
        <v>0.46000000000000024</v>
      </c>
      <c r="B60" s="12" t="s">
        <v>2</v>
      </c>
      <c r="C60" s="11">
        <v>1</v>
      </c>
      <c r="D60" s="10" t="s">
        <v>0</v>
      </c>
      <c r="E60" s="9"/>
      <c r="F60" s="8">
        <f t="shared" si="5"/>
        <v>0</v>
      </c>
    </row>
    <row r="61" spans="1:6" ht="15.75" x14ac:dyDescent="0.25">
      <c r="A61" s="13">
        <f t="shared" si="6"/>
        <v>0.47000000000000025</v>
      </c>
      <c r="B61" s="12" t="s">
        <v>1</v>
      </c>
      <c r="C61" s="11">
        <v>1</v>
      </c>
      <c r="D61" s="10" t="s">
        <v>0</v>
      </c>
      <c r="E61" s="9"/>
      <c r="F61" s="8">
        <f>+C61*E61</f>
        <v>0</v>
      </c>
    </row>
    <row r="62" spans="1:6" ht="18.75" x14ac:dyDescent="0.3">
      <c r="A62" s="6"/>
      <c r="B62" s="5"/>
      <c r="C62" s="4"/>
      <c r="D62" s="3"/>
      <c r="E62" s="2"/>
      <c r="F62" s="7"/>
    </row>
    <row r="63" spans="1:6" ht="15.75" x14ac:dyDescent="0.25">
      <c r="A63" s="38"/>
      <c r="B63" s="39" t="s">
        <v>122</v>
      </c>
      <c r="C63" s="40"/>
      <c r="D63" s="41"/>
      <c r="E63" s="42"/>
      <c r="F63" s="32">
        <f>SUBTOTAL(9,F9:F61)</f>
        <v>0</v>
      </c>
    </row>
    <row r="64" spans="1:6" x14ac:dyDescent="0.25">
      <c r="A64" s="43"/>
      <c r="B64" s="44"/>
      <c r="C64" s="45"/>
      <c r="D64" s="44"/>
      <c r="E64" s="46"/>
      <c r="F64" s="47"/>
    </row>
    <row r="65" spans="1:6" x14ac:dyDescent="0.25">
      <c r="A65" s="43"/>
      <c r="B65" s="27" t="s">
        <v>123</v>
      </c>
      <c r="C65" s="48"/>
      <c r="D65" s="44"/>
      <c r="E65" s="49"/>
      <c r="F65" s="47"/>
    </row>
    <row r="66" spans="1:6" x14ac:dyDescent="0.25">
      <c r="A66" s="43"/>
      <c r="B66" s="12" t="s">
        <v>124</v>
      </c>
      <c r="C66" s="50">
        <v>0.1</v>
      </c>
      <c r="D66" s="51" t="s">
        <v>125</v>
      </c>
      <c r="E66" s="52">
        <f>+$F$63*C66</f>
        <v>0</v>
      </c>
      <c r="F66" s="53"/>
    </row>
    <row r="67" spans="1:6" x14ac:dyDescent="0.25">
      <c r="A67" s="43"/>
      <c r="B67" s="12" t="s">
        <v>126</v>
      </c>
      <c r="C67" s="50">
        <v>2.5000000000000001E-2</v>
      </c>
      <c r="D67" s="51" t="s">
        <v>125</v>
      </c>
      <c r="E67" s="52">
        <f t="shared" ref="E67:E71" si="7">+$F$63*C67</f>
        <v>0</v>
      </c>
      <c r="F67" s="53"/>
    </row>
    <row r="68" spans="1:6" x14ac:dyDescent="0.25">
      <c r="A68" s="43"/>
      <c r="B68" s="12" t="s">
        <v>127</v>
      </c>
      <c r="C68" s="50">
        <v>4.6399999999999997E-2</v>
      </c>
      <c r="D68" s="51" t="s">
        <v>125</v>
      </c>
      <c r="E68" s="52">
        <f t="shared" si="7"/>
        <v>0</v>
      </c>
      <c r="F68" s="53"/>
    </row>
    <row r="69" spans="1:6" x14ac:dyDescent="0.25">
      <c r="A69" s="43"/>
      <c r="B69" s="12" t="s">
        <v>128</v>
      </c>
      <c r="C69" s="50">
        <v>0.01</v>
      </c>
      <c r="D69" s="51" t="s">
        <v>125</v>
      </c>
      <c r="E69" s="52">
        <f t="shared" si="7"/>
        <v>0</v>
      </c>
      <c r="F69" s="53"/>
    </row>
    <row r="70" spans="1:6" x14ac:dyDescent="0.25">
      <c r="A70" s="43"/>
      <c r="B70" s="12" t="s">
        <v>129</v>
      </c>
      <c r="C70" s="50">
        <v>0.05</v>
      </c>
      <c r="D70" s="51" t="s">
        <v>125</v>
      </c>
      <c r="E70" s="52">
        <f t="shared" si="7"/>
        <v>0</v>
      </c>
      <c r="F70" s="53"/>
    </row>
    <row r="71" spans="1:6" x14ac:dyDescent="0.25">
      <c r="A71" s="43"/>
      <c r="B71" s="12" t="s">
        <v>130</v>
      </c>
      <c r="C71" s="50">
        <v>1E-3</v>
      </c>
      <c r="D71" s="51" t="s">
        <v>125</v>
      </c>
      <c r="E71" s="52">
        <f t="shared" si="7"/>
        <v>0</v>
      </c>
      <c r="F71" s="53"/>
    </row>
    <row r="72" spans="1:6" x14ac:dyDescent="0.25">
      <c r="A72" s="43"/>
      <c r="B72" s="12" t="s">
        <v>131</v>
      </c>
      <c r="C72" s="50">
        <v>0.18</v>
      </c>
      <c r="D72" s="54">
        <f>+E66</f>
        <v>0</v>
      </c>
      <c r="E72" s="55">
        <f>+C72*D72</f>
        <v>0</v>
      </c>
      <c r="F72" s="53"/>
    </row>
    <row r="73" spans="1:6" x14ac:dyDescent="0.25">
      <c r="A73" s="43"/>
      <c r="B73" s="44"/>
      <c r="C73" s="56"/>
      <c r="D73" s="57"/>
      <c r="E73" s="58"/>
      <c r="F73" s="47"/>
    </row>
    <row r="74" spans="1:6" ht="15.75" x14ac:dyDescent="0.25">
      <c r="A74" s="38"/>
      <c r="B74" s="39" t="s">
        <v>132</v>
      </c>
      <c r="C74" s="40"/>
      <c r="D74" s="41"/>
      <c r="E74" s="42"/>
      <c r="F74" s="32">
        <f>+F63+SUM(E66:E72)</f>
        <v>0</v>
      </c>
    </row>
    <row r="75" spans="1:6" x14ac:dyDescent="0.25">
      <c r="A75" s="43"/>
      <c r="B75" s="59"/>
      <c r="C75" s="60"/>
      <c r="D75" s="61"/>
      <c r="E75" s="62"/>
      <c r="F75" s="63"/>
    </row>
    <row r="76" spans="1:6" x14ac:dyDescent="0.25">
      <c r="A76" s="43"/>
      <c r="B76" s="12" t="s">
        <v>133</v>
      </c>
      <c r="C76" s="50">
        <v>0.05</v>
      </c>
      <c r="D76" s="51" t="s">
        <v>125</v>
      </c>
      <c r="E76" s="52">
        <f>+F63*C76</f>
        <v>0</v>
      </c>
      <c r="F76" s="47"/>
    </row>
    <row r="77" spans="1:6" x14ac:dyDescent="0.25">
      <c r="A77" s="64"/>
      <c r="B77" s="65"/>
      <c r="C77" s="66"/>
      <c r="D77" s="67"/>
      <c r="E77" s="66"/>
      <c r="F77" s="68"/>
    </row>
    <row r="78" spans="1:6" ht="15.75" x14ac:dyDescent="0.25">
      <c r="A78" s="69"/>
      <c r="B78" s="70" t="s">
        <v>134</v>
      </c>
      <c r="C78" s="71"/>
      <c r="D78" s="72"/>
      <c r="E78" s="71"/>
      <c r="F78" s="84">
        <f>+F74+E76</f>
        <v>0</v>
      </c>
    </row>
  </sheetData>
  <mergeCells count="2">
    <mergeCell ref="A5:F5"/>
    <mergeCell ref="E6:F6"/>
  </mergeCells>
  <pageMargins left="0.7" right="0.7" top="0.75" bottom="0.75" header="0.3" footer="0.3"/>
  <pageSetup scale="56" fitToHeight="0" orientation="portrait" r:id="rId1"/>
  <ignoredErrors>
    <ignoredError sqref="E66:E67 E76 E68:E7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CPNA Barrio Lindo</vt:lpstr>
      <vt:lpstr>CPNA Fortaleza San Luis</vt:lpstr>
      <vt:lpstr>CPNA Janico</vt:lpstr>
      <vt:lpstr>CPNA Los Guandules</vt:lpstr>
      <vt:lpstr>CPNA La Leonor</vt:lpstr>
      <vt:lpstr>Centro Sanitario Puerto Plata</vt:lpstr>
      <vt:lpstr>'Centro Sanitario Puerto Plata'!Área_de_impresión</vt:lpstr>
      <vt:lpstr>'CPNA Barrio Lindo'!Área_de_impresión</vt:lpstr>
      <vt:lpstr>'CPNA Fortaleza San Luis'!Área_de_impresión</vt:lpstr>
      <vt:lpstr>'CPNA Janico'!Área_de_impresión</vt:lpstr>
      <vt:lpstr>'CPNA La Leonor'!Área_de_impresión</vt:lpstr>
      <vt:lpstr>'CPNA Los Guandules'!Área_de_impresión</vt:lpstr>
      <vt:lpstr>'CPNA Los Guandules'!Cantidad</vt:lpstr>
      <vt:lpstr>'CPNA Los Guandules'!Precio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Sabra Roberts</dc:creator>
  <cp:lastModifiedBy>Sabra Roberts</cp:lastModifiedBy>
  <cp:lastPrinted>2018-06-25T18:55:37Z</cp:lastPrinted>
  <dcterms:created xsi:type="dcterms:W3CDTF">2018-06-20T16:10:04Z</dcterms:created>
  <dcterms:modified xsi:type="dcterms:W3CDTF">2018-07-03T13:02:14Z</dcterms:modified>
</cp:coreProperties>
</file>