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21075" windowHeight="10035" activeTab="0"/>
  </bookViews>
  <sheets>
    <sheet name="presupuesto general " sheetId="1" r:id="rId1"/>
  </sheets>
  <externalReferences>
    <externalReference r:id="rId4"/>
  </externalReferences>
  <definedNames>
    <definedName name="_xlnm.Print_Area" localSheetId="0">'presupuesto general '!$B$18:$G$53</definedName>
    <definedName name="Cantidad" localSheetId="0">'presupuesto general '!$D:$D</definedName>
    <definedName name="Cantidad">#REF!</definedName>
    <definedName name="Fred" localSheetId="0">#REF!</definedName>
    <definedName name="Fred">#REF!</definedName>
    <definedName name="M.O." localSheetId="0">#REF!</definedName>
    <definedName name="M.O.">#REF!</definedName>
    <definedName name="Precio" localSheetId="0">'presupuesto general '!$F:$F</definedName>
    <definedName name="Precio">#REF!</definedName>
    <definedName name="_xlnm.Print_Titles" localSheetId="0">'presupuesto general '!$1:$18</definedName>
  </definedNames>
  <calcPr calcId="152511"/>
</workbook>
</file>

<file path=xl/sharedStrings.xml><?xml version="1.0" encoding="utf-8"?>
<sst xmlns="http://schemas.openxmlformats.org/spreadsheetml/2006/main" count="69" uniqueCount="50">
  <si>
    <t>TOTAL GASTOS</t>
  </si>
  <si>
    <t>C. D.</t>
  </si>
  <si>
    <t xml:space="preserve">Imprevistos de Construcción     </t>
  </si>
  <si>
    <t>SUB-TOTAL</t>
  </si>
  <si>
    <t>ITBIS (dirección técnica y responsabilidad)</t>
  </si>
  <si>
    <t>CODIA</t>
  </si>
  <si>
    <t>Transporte</t>
  </si>
  <si>
    <t>Pensión y Jubilación</t>
  </si>
  <si>
    <t xml:space="preserve">Seguros y Fianzas </t>
  </si>
  <si>
    <t>Supervisión</t>
  </si>
  <si>
    <t>Gastos Administrativos</t>
  </si>
  <si>
    <t>Dirección Técnica y Responsabilidad</t>
  </si>
  <si>
    <t>GASTOS INDIRECTOS</t>
  </si>
  <si>
    <t>TOTAL GASTOS DIRECTOS</t>
  </si>
  <si>
    <t>pa</t>
  </si>
  <si>
    <t>m²</t>
  </si>
  <si>
    <t>Pintura de muros</t>
  </si>
  <si>
    <t>Pañete de muros</t>
  </si>
  <si>
    <t>Fraguache</t>
  </si>
  <si>
    <t>Bloque de 6'' S.N.P. - 3/8 @ 0.60 mts</t>
  </si>
  <si>
    <t>m³</t>
  </si>
  <si>
    <t>Zapatas de muros 6" (25x45cm)</t>
  </si>
  <si>
    <t>Relleno Compactado</t>
  </si>
  <si>
    <t>Relleno de Reposición</t>
  </si>
  <si>
    <t>Bote material</t>
  </si>
  <si>
    <t xml:space="preserve">Excavación zapata de muro de 6" </t>
  </si>
  <si>
    <t xml:space="preserve">MUROS DE VERJA </t>
  </si>
  <si>
    <t>Confección de Muros de Gaviones</t>
  </si>
  <si>
    <t>MUROS DE GAVIONES</t>
  </si>
  <si>
    <t>Relleno compactado</t>
  </si>
  <si>
    <t>Bote material inservible esponjamiento=40%</t>
  </si>
  <si>
    <t>Excavacion base del Muro</t>
  </si>
  <si>
    <t>MOVIMIENTO DE TIERRA</t>
  </si>
  <si>
    <t>Demolición de muros y zapata de verja perimetral</t>
  </si>
  <si>
    <t>PRELIMINARES</t>
  </si>
  <si>
    <t>VALOR</t>
  </si>
  <si>
    <t>PRECIO UNITARIO</t>
  </si>
  <si>
    <t>UNIDAD</t>
  </si>
  <si>
    <t>CANTIDAD</t>
  </si>
  <si>
    <t>PARTIDAS</t>
  </si>
  <si>
    <t>m</t>
  </si>
  <si>
    <t>Colocación de malla ciclonica 6 pies de altura</t>
  </si>
  <si>
    <t>Limpieza continua y final</t>
  </si>
  <si>
    <t>DT</t>
  </si>
  <si>
    <t xml:space="preserve">  SNCC.F.033</t>
  </si>
  <si>
    <t>Central de Apoyo Logistico -PROMESECAL-</t>
  </si>
  <si>
    <t>OFERTA ECONOMICA</t>
  </si>
  <si>
    <t>RNC:</t>
  </si>
  <si>
    <t>NOMBRE:</t>
  </si>
  <si>
    <t>PROMESECAL-CCC-CP-2018-0043 / Comparación de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</si>
</sst>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C0A]d&quot; de &quot;mmmm&quot; del &quot;yyyy;@"/>
  </numFmts>
  <fonts count="13">
    <font>
      <sz val="10"/>
      <name val="Arial"/>
      <family val="2"/>
    </font>
    <font>
      <sz val="8"/>
      <name val="Tahoma"/>
      <family val="2"/>
    </font>
    <font>
      <b/>
      <sz val="7"/>
      <name val="Lucida Handwriting"/>
      <family val="4"/>
    </font>
    <font>
      <sz val="7"/>
      <name val="Lucida Handwriting"/>
      <family val="4"/>
    </font>
    <font>
      <sz val="7"/>
      <name val="Lucida Sans"/>
      <family val="2"/>
    </font>
    <font>
      <b/>
      <sz val="7"/>
      <name val="Lucida Sans"/>
      <family val="2"/>
    </font>
    <font>
      <sz val="7"/>
      <name val="Tahoma"/>
      <family val="2"/>
    </font>
    <font>
      <b/>
      <sz val="8"/>
      <color indexed="9"/>
      <name val="Perpetua"/>
      <family val="1"/>
    </font>
    <font>
      <b/>
      <sz val="10"/>
      <name val="Tahoma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/>
    </xf>
    <xf numFmtId="43" fontId="2" fillId="2" borderId="1" xfId="20" applyFont="1" applyFill="1" applyBorder="1" applyAlignment="1">
      <alignment vertical="center"/>
    </xf>
    <xf numFmtId="43" fontId="3" fillId="2" borderId="2" xfId="2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/>
    <xf numFmtId="40" fontId="2" fillId="0" borderId="0" xfId="20" applyNumberFormat="1" applyFont="1" applyBorder="1"/>
    <xf numFmtId="43" fontId="3" fillId="0" borderId="0" xfId="20" applyFont="1" applyBorder="1"/>
    <xf numFmtId="0" fontId="3" fillId="0" borderId="0" xfId="0" applyFont="1" applyBorder="1"/>
    <xf numFmtId="0" fontId="2" fillId="0" borderId="0" xfId="0" applyFont="1" applyBorder="1"/>
    <xf numFmtId="40" fontId="4" fillId="0" borderId="0" xfId="0" applyNumberFormat="1" applyFont="1" applyBorder="1"/>
    <xf numFmtId="43" fontId="4" fillId="0" borderId="0" xfId="20" applyFont="1" applyFill="1" applyBorder="1"/>
    <xf numFmtId="0" fontId="4" fillId="0" borderId="0" xfId="0" applyFont="1" applyBorder="1" applyAlignment="1">
      <alignment horizontal="center"/>
    </xf>
    <xf numFmtId="10" fontId="4" fillId="0" borderId="0" xfId="21" applyNumberFormat="1" applyFont="1" applyFill="1" applyBorder="1" applyAlignment="1">
      <alignment horizontal="right"/>
    </xf>
    <xf numFmtId="0" fontId="4" fillId="0" borderId="0" xfId="0" applyFont="1" applyBorder="1"/>
    <xf numFmtId="40" fontId="2" fillId="3" borderId="1" xfId="20" applyNumberFormat="1" applyFont="1" applyFill="1" applyBorder="1" applyAlignment="1">
      <alignment vertical="center"/>
    </xf>
    <xf numFmtId="43" fontId="3" fillId="3" borderId="2" xfId="2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3" fontId="3" fillId="3" borderId="3" xfId="20" applyFont="1" applyFill="1" applyBorder="1"/>
    <xf numFmtId="43" fontId="4" fillId="0" borderId="0" xfId="0" applyNumberFormat="1" applyFont="1" applyBorder="1" applyAlignment="1">
      <alignment horizontal="center"/>
    </xf>
    <xf numFmtId="10" fontId="4" fillId="0" borderId="0" xfId="23" applyNumberFormat="1" applyFont="1" applyFill="1" applyBorder="1" applyAlignment="1">
      <alignment horizontal="right"/>
    </xf>
    <xf numFmtId="43" fontId="4" fillId="0" borderId="0" xfId="22" applyFont="1" applyBorder="1"/>
    <xf numFmtId="0" fontId="4" fillId="0" borderId="0" xfId="0" applyFont="1" applyFill="1" applyBorder="1"/>
    <xf numFmtId="0" fontId="5" fillId="0" borderId="0" xfId="0" applyFont="1" applyBorder="1"/>
    <xf numFmtId="4" fontId="1" fillId="0" borderId="0" xfId="0" applyNumberFormat="1" applyFont="1"/>
    <xf numFmtId="40" fontId="4" fillId="0" borderId="0" xfId="20" applyNumberFormat="1" applyFont="1" applyBorder="1"/>
    <xf numFmtId="0" fontId="4" fillId="4" borderId="0" xfId="0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40" fontId="2" fillId="5" borderId="1" xfId="2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40" fontId="4" fillId="0" borderId="0" xfId="20" applyNumberFormat="1" applyFont="1" applyBorder="1" applyAlignment="1">
      <alignment vertical="top"/>
    </xf>
    <xf numFmtId="43" fontId="4" fillId="0" borderId="0" xfId="20" applyFont="1" applyFill="1" applyBorder="1" applyAlignment="1">
      <alignment vertical="top"/>
    </xf>
    <xf numFmtId="0" fontId="4" fillId="0" borderId="0" xfId="0" applyFont="1" applyBorder="1" applyAlignment="1">
      <alignment/>
    </xf>
    <xf numFmtId="2" fontId="6" fillId="0" borderId="0" xfId="0" applyNumberFormat="1" applyFont="1" applyAlignment="1">
      <alignment horizontal="right" vertical="center"/>
    </xf>
    <xf numFmtId="0" fontId="4" fillId="4" borderId="0" xfId="0" applyFont="1" applyFill="1" applyBorder="1" applyAlignment="1">
      <alignment horizontal="center" vertical="top"/>
    </xf>
    <xf numFmtId="40" fontId="4" fillId="0" borderId="0" xfId="22" applyNumberFormat="1" applyFont="1" applyBorder="1" applyAlignment="1">
      <alignment vertical="top"/>
    </xf>
    <xf numFmtId="43" fontId="4" fillId="0" borderId="0" xfId="22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3" fontId="4" fillId="0" borderId="0" xfId="22" applyFont="1" applyFill="1" applyBorder="1" applyAlignment="1" applyProtection="1">
      <alignment vertical="top"/>
      <protection locked="0"/>
    </xf>
    <xf numFmtId="43" fontId="4" fillId="4" borderId="0" xfId="20" applyFont="1" applyFill="1" applyBorder="1" applyProtection="1">
      <protection locked="0"/>
    </xf>
    <xf numFmtId="43" fontId="4" fillId="4" borderId="0" xfId="20" applyFont="1" applyFill="1" applyBorder="1" applyAlignment="1" applyProtection="1">
      <alignment vertical="top"/>
      <protection locked="0"/>
    </xf>
    <xf numFmtId="0" fontId="3" fillId="5" borderId="2" xfId="0" applyFont="1" applyFill="1" applyBorder="1" applyAlignment="1" applyProtection="1">
      <alignment vertical="center"/>
      <protection/>
    </xf>
    <xf numFmtId="43" fontId="3" fillId="3" borderId="2" xfId="20" applyFont="1" applyFill="1" applyBorder="1" applyAlignment="1" applyProtection="1">
      <alignment vertical="center"/>
      <protection/>
    </xf>
    <xf numFmtId="43" fontId="3" fillId="2" borderId="2" xfId="20" applyFont="1" applyFill="1" applyBorder="1" applyAlignment="1" applyProtection="1">
      <alignment vertical="center"/>
      <protection/>
    </xf>
    <xf numFmtId="43" fontId="4" fillId="0" borderId="0" xfId="22" applyFont="1" applyBorder="1" applyProtection="1">
      <protection/>
    </xf>
    <xf numFmtId="43" fontId="3" fillId="0" borderId="0" xfId="20" applyFont="1" applyBorder="1" applyProtection="1">
      <protection/>
    </xf>
    <xf numFmtId="43" fontId="4" fillId="0" borderId="0" xfId="20" applyFont="1" applyFill="1" applyBorder="1" applyProtection="1">
      <protection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Percent 2" xfId="21"/>
    <cellStyle name="Comma 2 2" xfId="22"/>
    <cellStyle name="Percent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19050</xdr:rowOff>
    </xdr:from>
    <xdr:to>
      <xdr:col>2</xdr:col>
      <xdr:colOff>1181100</xdr:colOff>
      <xdr:row>4</xdr:row>
      <xdr:rowOff>38100</xdr:rowOff>
    </xdr:to>
    <xdr:pic>
      <xdr:nvPicPr>
        <xdr:cNvPr id="2" name="Imagen 1" descr="LOGO PROMES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" y="16192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2657475</xdr:colOff>
      <xdr:row>4</xdr:row>
      <xdr:rowOff>9525</xdr:rowOff>
    </xdr:from>
    <xdr:to>
      <xdr:col>3</xdr:col>
      <xdr:colOff>638175</xdr:colOff>
      <xdr:row>8</xdr:row>
      <xdr:rowOff>0</xdr:rowOff>
    </xdr:to>
    <xdr:pic>
      <xdr:nvPicPr>
        <xdr:cNvPr id="3" name="Picture 5" descr="escudo 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495675" y="581025"/>
          <a:ext cx="876300" cy="561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arrasco.smill\AppData\Local\Microsoft\Windows\INetCache\Content.Outlook\O1WLDFLP\Archivos%20Excell\Presupuesto%20Ejecucion%20Muros%20Gaviones%20Santia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  (2)"/>
      <sheetName val="analisis"/>
      <sheetName val="insumos"/>
      <sheetName val="equipos"/>
      <sheetName val="mano de obra"/>
      <sheetName val="todo cost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"/>
  <sheetViews>
    <sheetView showGridLines="0" tabSelected="1" zoomScale="130" zoomScaleNormal="130" zoomScaleSheetLayoutView="130" workbookViewId="0" topLeftCell="A7">
      <selection activeCell="H13" sqref="H13"/>
    </sheetView>
  </sheetViews>
  <sheetFormatPr defaultColWidth="11.421875" defaultRowHeight="12.75"/>
  <cols>
    <col min="1" max="2" width="6.28125" style="1" customWidth="1"/>
    <col min="3" max="3" width="43.421875" style="1" customWidth="1"/>
    <col min="4" max="4" width="11.140625" style="1" customWidth="1"/>
    <col min="5" max="5" width="10.7109375" style="1" customWidth="1"/>
    <col min="6" max="6" width="15.7109375" style="1" bestFit="1" customWidth="1"/>
    <col min="7" max="7" width="16.57421875" style="1" customWidth="1"/>
    <col min="8" max="8" width="11.8515625" style="1" customWidth="1"/>
    <col min="9" max="9" width="9.140625" style="1" customWidth="1"/>
    <col min="10" max="10" width="14.00390625" style="1" bestFit="1" customWidth="1"/>
    <col min="11" max="16384" width="11.421875" style="1" customWidth="1"/>
  </cols>
  <sheetData>
    <row r="1" spans="3:14" ht="11.25" customHeight="1">
      <c r="C1" s="48"/>
      <c r="D1" s="47"/>
      <c r="E1" s="46"/>
      <c r="F1" s="49"/>
      <c r="G1" s="49"/>
      <c r="J1" s="28"/>
      <c r="K1" s="28"/>
      <c r="N1" s="28"/>
    </row>
    <row r="2" spans="3:14" ht="11.25" customHeight="1">
      <c r="C2" s="48"/>
      <c r="D2" s="47"/>
      <c r="E2" s="46"/>
      <c r="F2" s="49"/>
      <c r="G2" s="49"/>
      <c r="J2" s="28"/>
      <c r="K2" s="28"/>
      <c r="N2" s="28"/>
    </row>
    <row r="3" spans="3:14" ht="11.25" customHeight="1">
      <c r="C3" s="48"/>
      <c r="D3" s="47"/>
      <c r="E3" s="46"/>
      <c r="F3" s="49"/>
      <c r="G3" s="49"/>
      <c r="J3" s="28"/>
      <c r="K3" s="28"/>
      <c r="N3" s="28"/>
    </row>
    <row r="4" spans="3:14" ht="11.25" customHeight="1">
      <c r="C4" s="48"/>
      <c r="D4" s="47"/>
      <c r="E4" s="46"/>
      <c r="F4" s="49"/>
      <c r="G4" s="49"/>
      <c r="J4" s="28"/>
      <c r="K4" s="28"/>
      <c r="N4" s="28"/>
    </row>
    <row r="5" spans="3:14" ht="11.25" customHeight="1">
      <c r="C5" s="48"/>
      <c r="D5" s="47"/>
      <c r="E5" s="46"/>
      <c r="F5" s="49"/>
      <c r="G5" s="49"/>
      <c r="J5" s="28"/>
      <c r="K5" s="28"/>
      <c r="N5" s="28"/>
    </row>
    <row r="6" spans="3:14" ht="11.25" customHeight="1">
      <c r="C6" s="48"/>
      <c r="D6" s="47"/>
      <c r="E6" s="46"/>
      <c r="F6" s="49"/>
      <c r="G6" s="49"/>
      <c r="J6" s="28"/>
      <c r="K6" s="28"/>
      <c r="N6" s="28"/>
    </row>
    <row r="7" spans="3:14" ht="11.25" customHeight="1">
      <c r="C7" s="48"/>
      <c r="D7" s="47"/>
      <c r="E7" s="46"/>
      <c r="F7" s="49"/>
      <c r="G7" s="49"/>
      <c r="J7" s="28"/>
      <c r="K7" s="28"/>
      <c r="N7" s="28"/>
    </row>
    <row r="8" spans="3:14" ht="11.25" customHeight="1">
      <c r="C8" s="48"/>
      <c r="D8" s="47"/>
      <c r="E8" s="46"/>
      <c r="F8" s="49"/>
      <c r="G8" s="49"/>
      <c r="J8" s="28"/>
      <c r="K8" s="28"/>
      <c r="N8" s="28"/>
    </row>
    <row r="9" spans="2:14" ht="11.25" customHeight="1">
      <c r="B9" s="50" t="s">
        <v>44</v>
      </c>
      <c r="J9" s="28"/>
      <c r="K9" s="28"/>
      <c r="N9" s="28"/>
    </row>
    <row r="10" spans="2:14" ht="12.75">
      <c r="B10" s="50"/>
      <c r="J10" s="28"/>
      <c r="K10" s="28"/>
      <c r="N10" s="28"/>
    </row>
    <row r="11" spans="2:14" ht="15.75">
      <c r="B11" s="66" t="s">
        <v>45</v>
      </c>
      <c r="C11" s="66"/>
      <c r="D11" s="66"/>
      <c r="E11" s="66"/>
      <c r="F11" s="66"/>
      <c r="G11" s="66"/>
      <c r="H11" s="51"/>
      <c r="J11" s="28"/>
      <c r="K11" s="28"/>
      <c r="N11" s="28"/>
    </row>
    <row r="12" spans="2:14" ht="11.25" customHeight="1">
      <c r="B12" s="52"/>
      <c r="C12" s="52"/>
      <c r="D12" s="52"/>
      <c r="E12" s="52"/>
      <c r="F12" s="52"/>
      <c r="G12" s="52"/>
      <c r="H12" s="51"/>
      <c r="J12" s="28"/>
      <c r="K12" s="28"/>
      <c r="N12" s="28"/>
    </row>
    <row r="13" spans="2:14" ht="11.25" customHeight="1">
      <c r="B13" s="67" t="s">
        <v>49</v>
      </c>
      <c r="C13" s="67"/>
      <c r="D13" s="67"/>
      <c r="E13" s="67"/>
      <c r="F13" s="67"/>
      <c r="G13" s="67"/>
      <c r="J13" s="28"/>
      <c r="K13" s="28"/>
      <c r="N13" s="28"/>
    </row>
    <row r="14" spans="3:14" ht="11.25" customHeight="1">
      <c r="C14" s="48"/>
      <c r="D14" s="47"/>
      <c r="E14" s="46"/>
      <c r="F14" s="49"/>
      <c r="G14" s="49"/>
      <c r="J14" s="28"/>
      <c r="K14" s="28"/>
      <c r="N14" s="28"/>
    </row>
    <row r="15" spans="2:14" ht="15.75">
      <c r="B15" s="66" t="s">
        <v>46</v>
      </c>
      <c r="C15" s="66"/>
      <c r="D15" s="66"/>
      <c r="E15" s="66"/>
      <c r="F15" s="66"/>
      <c r="G15" s="66"/>
      <c r="J15" s="28"/>
      <c r="K15" s="28"/>
      <c r="N15" s="28"/>
    </row>
    <row r="16" spans="2:14" ht="11.25" customHeight="1">
      <c r="B16" s="52"/>
      <c r="C16" s="52"/>
      <c r="D16" s="52"/>
      <c r="E16" s="52"/>
      <c r="F16" s="52"/>
      <c r="G16" s="52"/>
      <c r="J16" s="28"/>
      <c r="K16" s="28"/>
      <c r="N16" s="28"/>
    </row>
    <row r="17" spans="2:14" ht="16.5" thickBot="1">
      <c r="B17" s="62" t="s">
        <v>48</v>
      </c>
      <c r="C17" s="63"/>
      <c r="D17" s="63"/>
      <c r="E17" s="63"/>
      <c r="F17" s="64" t="s">
        <v>47</v>
      </c>
      <c r="G17" s="65"/>
      <c r="J17" s="28"/>
      <c r="K17" s="28"/>
      <c r="N17" s="28"/>
    </row>
    <row r="18" spans="2:11" ht="14.1" customHeight="1" thickBot="1">
      <c r="B18" s="45"/>
      <c r="C18" s="44" t="s">
        <v>39</v>
      </c>
      <c r="D18" s="44" t="s">
        <v>38</v>
      </c>
      <c r="E18" s="44" t="s">
        <v>37</v>
      </c>
      <c r="F18" s="44" t="s">
        <v>36</v>
      </c>
      <c r="G18" s="43" t="s">
        <v>35</v>
      </c>
      <c r="J18" s="28"/>
      <c r="K18" s="28"/>
    </row>
    <row r="19" spans="2:7" ht="12.75" customHeight="1" thickBot="1">
      <c r="B19" s="35">
        <v>1</v>
      </c>
      <c r="C19" s="34" t="s">
        <v>34</v>
      </c>
      <c r="D19" s="33"/>
      <c r="E19" s="33"/>
      <c r="F19" s="56"/>
      <c r="G19" s="32">
        <f>SUBTOTAL(9,G20:G20)</f>
        <v>0</v>
      </c>
    </row>
    <row r="20" spans="2:7" ht="10.5" customHeight="1" thickBot="1">
      <c r="B20" s="39">
        <f>+B19+0.01</f>
        <v>1.01</v>
      </c>
      <c r="C20" s="38" t="s">
        <v>33</v>
      </c>
      <c r="D20" s="42">
        <f>(140*1.5*0.15+0.25*0.45*140)*0.2</f>
        <v>9.450000000000001</v>
      </c>
      <c r="E20" s="40" t="s">
        <v>20</v>
      </c>
      <c r="F20" s="53"/>
      <c r="G20" s="41">
        <f>Cantidad*Precio</f>
        <v>0</v>
      </c>
    </row>
    <row r="21" spans="2:7" ht="12.75" customHeight="1" thickBot="1">
      <c r="B21" s="35">
        <v>2</v>
      </c>
      <c r="C21" s="34" t="s">
        <v>32</v>
      </c>
      <c r="D21" s="33"/>
      <c r="E21" s="33"/>
      <c r="F21" s="56"/>
      <c r="G21" s="32">
        <f>SUBTOTAL(9,G22:G24)</f>
        <v>0</v>
      </c>
    </row>
    <row r="22" spans="2:7" ht="10.5" customHeight="1">
      <c r="B22" s="39">
        <f>+B21+0.01</f>
        <v>2.01</v>
      </c>
      <c r="C22" s="38" t="s">
        <v>31</v>
      </c>
      <c r="D22" s="37">
        <v>251.99999999999997</v>
      </c>
      <c r="E22" s="40" t="s">
        <v>20</v>
      </c>
      <c r="F22" s="54"/>
      <c r="G22" s="36">
        <f>Cantidad*Precio</f>
        <v>0</v>
      </c>
    </row>
    <row r="23" spans="2:7" ht="10.5" customHeight="1">
      <c r="B23" s="39">
        <f>+B22+0.01</f>
        <v>2.0199999999999996</v>
      </c>
      <c r="C23" s="38" t="s">
        <v>30</v>
      </c>
      <c r="D23" s="37">
        <v>211.67999999999998</v>
      </c>
      <c r="E23" s="40" t="s">
        <v>20</v>
      </c>
      <c r="F23" s="55"/>
      <c r="G23" s="36">
        <f>Cantidad*Precio</f>
        <v>0</v>
      </c>
    </row>
    <row r="24" spans="2:7" ht="10.5" customHeight="1" thickBot="1">
      <c r="B24" s="39">
        <f>+B23+0.01</f>
        <v>2.0299999999999994</v>
      </c>
      <c r="C24" s="38" t="s">
        <v>29</v>
      </c>
      <c r="D24" s="37">
        <v>596.4</v>
      </c>
      <c r="E24" s="40" t="s">
        <v>20</v>
      </c>
      <c r="F24" s="55"/>
      <c r="G24" s="36">
        <f>Cantidad*Precio</f>
        <v>0</v>
      </c>
    </row>
    <row r="25" spans="2:7" ht="12" customHeight="1" thickBot="1">
      <c r="B25" s="35">
        <v>3</v>
      </c>
      <c r="C25" s="34" t="s">
        <v>28</v>
      </c>
      <c r="D25" s="33"/>
      <c r="E25" s="33"/>
      <c r="F25" s="56"/>
      <c r="G25" s="32">
        <f>SUBTOTAL(9,G26:G26)</f>
        <v>0</v>
      </c>
    </row>
    <row r="26" spans="2:7" ht="10.5" customHeight="1" thickBot="1">
      <c r="B26" s="39">
        <f>+B25+0.01</f>
        <v>3.01</v>
      </c>
      <c r="C26" s="38" t="s">
        <v>27</v>
      </c>
      <c r="D26" s="37">
        <f>(2.5+2+1.5+1)*70+10</f>
        <v>500</v>
      </c>
      <c r="E26" s="30" t="s">
        <v>20</v>
      </c>
      <c r="F26" s="55"/>
      <c r="G26" s="36">
        <f>Cantidad*Precio</f>
        <v>0</v>
      </c>
    </row>
    <row r="27" spans="2:7" ht="10.5" customHeight="1" thickBot="1">
      <c r="B27" s="35">
        <v>4</v>
      </c>
      <c r="C27" s="34" t="s">
        <v>26</v>
      </c>
      <c r="D27" s="33"/>
      <c r="E27" s="33"/>
      <c r="F27" s="56"/>
      <c r="G27" s="32">
        <f>SUBTOTAL(9,G28:G38)</f>
        <v>0</v>
      </c>
    </row>
    <row r="28" spans="2:7" ht="10.5" customHeight="1">
      <c r="B28" s="31">
        <f aca="true" t="shared" si="0" ref="B28:B38">+B27+0.01</f>
        <v>4.01</v>
      </c>
      <c r="C28" s="17" t="s">
        <v>25</v>
      </c>
      <c r="D28" s="14">
        <f>0.25*80*1</f>
        <v>20</v>
      </c>
      <c r="E28" s="30" t="s">
        <v>20</v>
      </c>
      <c r="F28" s="54"/>
      <c r="G28" s="29">
        <f aca="true" t="shared" si="1" ref="G28:G38">Cantidad*Precio</f>
        <v>0</v>
      </c>
    </row>
    <row r="29" spans="2:7" ht="10.5" customHeight="1">
      <c r="B29" s="31">
        <f t="shared" si="0"/>
        <v>4.02</v>
      </c>
      <c r="C29" s="17" t="s">
        <v>24</v>
      </c>
      <c r="D29" s="14">
        <f>D28*1.2</f>
        <v>24</v>
      </c>
      <c r="E29" s="30" t="s">
        <v>20</v>
      </c>
      <c r="F29" s="54"/>
      <c r="G29" s="29">
        <f t="shared" si="1"/>
        <v>0</v>
      </c>
    </row>
    <row r="30" spans="2:7" ht="10.5" customHeight="1">
      <c r="B30" s="31">
        <f t="shared" si="0"/>
        <v>4.029999999999999</v>
      </c>
      <c r="C30" s="17" t="s">
        <v>23</v>
      </c>
      <c r="D30" s="14">
        <f>0.3*80*0.75</f>
        <v>18</v>
      </c>
      <c r="E30" s="30" t="s">
        <v>20</v>
      </c>
      <c r="F30" s="54"/>
      <c r="G30" s="29">
        <f t="shared" si="1"/>
        <v>0</v>
      </c>
    </row>
    <row r="31" spans="2:7" ht="10.5" customHeight="1">
      <c r="B31" s="31">
        <f t="shared" si="0"/>
        <v>4.039999999999999</v>
      </c>
      <c r="C31" s="17" t="s">
        <v>22</v>
      </c>
      <c r="D31" s="14">
        <f>0.2*80*0.45</f>
        <v>7.2</v>
      </c>
      <c r="E31" s="30" t="s">
        <v>20</v>
      </c>
      <c r="F31" s="54"/>
      <c r="G31" s="29">
        <f t="shared" si="1"/>
        <v>0</v>
      </c>
    </row>
    <row r="32" spans="2:7" ht="10.5" customHeight="1">
      <c r="B32" s="31">
        <f t="shared" si="0"/>
        <v>4.049999999999999</v>
      </c>
      <c r="C32" s="17" t="s">
        <v>21</v>
      </c>
      <c r="D32" s="14">
        <f>80*0.25*0.45</f>
        <v>9</v>
      </c>
      <c r="E32" s="30" t="s">
        <v>20</v>
      </c>
      <c r="F32" s="54"/>
      <c r="G32" s="29">
        <f t="shared" si="1"/>
        <v>0</v>
      </c>
    </row>
    <row r="33" spans="2:7" ht="10.5" customHeight="1">
      <c r="B33" s="31">
        <f t="shared" si="0"/>
        <v>4.059999999999999</v>
      </c>
      <c r="C33" s="17" t="s">
        <v>19</v>
      </c>
      <c r="D33" s="14">
        <f>80*1</f>
        <v>80</v>
      </c>
      <c r="E33" s="30" t="s">
        <v>15</v>
      </c>
      <c r="F33" s="54"/>
      <c r="G33" s="29">
        <f t="shared" si="1"/>
        <v>0</v>
      </c>
    </row>
    <row r="34" spans="2:7" ht="10.5" customHeight="1">
      <c r="B34" s="31">
        <f t="shared" si="0"/>
        <v>4.0699999999999985</v>
      </c>
      <c r="C34" s="17" t="s">
        <v>18</v>
      </c>
      <c r="D34" s="14">
        <f>(D30+D31)*2</f>
        <v>50.4</v>
      </c>
      <c r="E34" s="30" t="s">
        <v>15</v>
      </c>
      <c r="F34" s="54"/>
      <c r="G34" s="29">
        <f t="shared" si="1"/>
        <v>0</v>
      </c>
    </row>
    <row r="35" spans="2:7" ht="10.5" customHeight="1">
      <c r="B35" s="31">
        <f t="shared" si="0"/>
        <v>4.079999999999998</v>
      </c>
      <c r="C35" s="17" t="s">
        <v>17</v>
      </c>
      <c r="D35" s="14">
        <f>D33*2</f>
        <v>160</v>
      </c>
      <c r="E35" s="30" t="s">
        <v>15</v>
      </c>
      <c r="F35" s="54"/>
      <c r="G35" s="29">
        <v>0</v>
      </c>
    </row>
    <row r="36" spans="2:7" ht="10.5" customHeight="1">
      <c r="B36" s="31">
        <f t="shared" si="0"/>
        <v>4.089999999999998</v>
      </c>
      <c r="C36" s="17" t="s">
        <v>16</v>
      </c>
      <c r="D36" s="14">
        <f>D35</f>
        <v>160</v>
      </c>
      <c r="E36" s="30" t="s">
        <v>15</v>
      </c>
      <c r="F36" s="54"/>
      <c r="G36" s="29">
        <f t="shared" si="1"/>
        <v>0</v>
      </c>
    </row>
    <row r="37" spans="2:7" ht="10.5" customHeight="1">
      <c r="B37" s="31">
        <f t="shared" si="0"/>
        <v>4.099999999999998</v>
      </c>
      <c r="C37" s="17" t="s">
        <v>41</v>
      </c>
      <c r="D37" s="14">
        <f>80</f>
        <v>80</v>
      </c>
      <c r="E37" s="30" t="s">
        <v>40</v>
      </c>
      <c r="F37" s="54"/>
      <c r="G37" s="29">
        <f t="shared" si="1"/>
        <v>0</v>
      </c>
    </row>
    <row r="38" spans="2:7" ht="10.5" customHeight="1" thickBot="1">
      <c r="B38" s="31">
        <f t="shared" si="0"/>
        <v>4.109999999999998</v>
      </c>
      <c r="C38" s="17" t="s">
        <v>42</v>
      </c>
      <c r="D38" s="14">
        <v>1</v>
      </c>
      <c r="E38" s="30" t="s">
        <v>14</v>
      </c>
      <c r="F38" s="54"/>
      <c r="G38" s="29">
        <f t="shared" si="1"/>
        <v>0</v>
      </c>
    </row>
    <row r="39" spans="2:7" ht="15" customHeight="1" thickBot="1">
      <c r="B39" s="22"/>
      <c r="C39" s="21" t="s">
        <v>13</v>
      </c>
      <c r="D39" s="19"/>
      <c r="E39" s="20"/>
      <c r="F39" s="57"/>
      <c r="G39" s="18">
        <f>SUBTOTAL(9,G19:G38)</f>
        <v>0</v>
      </c>
    </row>
    <row r="40" spans="3:7" ht="12.75" customHeight="1">
      <c r="C40" s="27" t="s">
        <v>12</v>
      </c>
      <c r="D40" s="25"/>
      <c r="E40" s="17"/>
      <c r="F40" s="59"/>
      <c r="G40" s="13"/>
    </row>
    <row r="41" spans="3:7" ht="10.5" customHeight="1">
      <c r="C41" s="26" t="s">
        <v>11</v>
      </c>
      <c r="D41" s="24">
        <v>0.1</v>
      </c>
      <c r="E41" s="15" t="s">
        <v>1</v>
      </c>
      <c r="F41" s="59">
        <f aca="true" t="shared" si="2" ref="F41:F45">D41*$G$39</f>
        <v>0</v>
      </c>
      <c r="G41" s="13"/>
    </row>
    <row r="42" spans="3:7" ht="10.5" customHeight="1">
      <c r="C42" s="26" t="s">
        <v>10</v>
      </c>
      <c r="D42" s="24">
        <v>0.025</v>
      </c>
      <c r="E42" s="15" t="s">
        <v>1</v>
      </c>
      <c r="F42" s="59">
        <f t="shared" si="2"/>
        <v>0</v>
      </c>
      <c r="G42" s="13"/>
    </row>
    <row r="43" spans="3:7" ht="10.5" customHeight="1">
      <c r="C43" s="17" t="s">
        <v>9</v>
      </c>
      <c r="D43" s="24">
        <v>0.05</v>
      </c>
      <c r="E43" s="15" t="s">
        <v>1</v>
      </c>
      <c r="F43" s="59">
        <f t="shared" si="2"/>
        <v>0</v>
      </c>
      <c r="G43" s="13"/>
    </row>
    <row r="44" spans="3:7" ht="10.5" customHeight="1">
      <c r="C44" s="17" t="s">
        <v>8</v>
      </c>
      <c r="D44" s="24">
        <v>0.0464</v>
      </c>
      <c r="E44" s="15" t="s">
        <v>1</v>
      </c>
      <c r="F44" s="59">
        <f t="shared" si="2"/>
        <v>0</v>
      </c>
      <c r="G44" s="13"/>
    </row>
    <row r="45" spans="3:7" ht="10.5" customHeight="1">
      <c r="C45" s="17" t="s">
        <v>7</v>
      </c>
      <c r="D45" s="24">
        <v>0.01</v>
      </c>
      <c r="E45" s="15" t="s">
        <v>1</v>
      </c>
      <c r="F45" s="59">
        <f t="shared" si="2"/>
        <v>0</v>
      </c>
      <c r="G45" s="13"/>
    </row>
    <row r="46" spans="3:7" ht="10.5" customHeight="1">
      <c r="C46" s="17" t="s">
        <v>6</v>
      </c>
      <c r="D46" s="24">
        <v>0.05</v>
      </c>
      <c r="E46" s="15" t="s">
        <v>1</v>
      </c>
      <c r="F46" s="59">
        <f>D46*$G$39</f>
        <v>0</v>
      </c>
      <c r="G46" s="13"/>
    </row>
    <row r="47" spans="3:7" ht="10.5" customHeight="1">
      <c r="C47" s="17" t="s">
        <v>5</v>
      </c>
      <c r="D47" s="24">
        <v>0.001</v>
      </c>
      <c r="E47" s="15" t="s">
        <v>1</v>
      </c>
      <c r="F47" s="59">
        <f>D47*$G$39</f>
        <v>0</v>
      </c>
      <c r="G47" s="13"/>
    </row>
    <row r="48" spans="3:7" ht="10.5" customHeight="1" thickBot="1">
      <c r="C48" s="17" t="s">
        <v>4</v>
      </c>
      <c r="D48" s="24">
        <v>0.18</v>
      </c>
      <c r="E48" s="23" t="s">
        <v>43</v>
      </c>
      <c r="F48" s="59">
        <f>D48*$F$41</f>
        <v>0</v>
      </c>
      <c r="G48" s="13"/>
    </row>
    <row r="49" spans="2:7" ht="15" customHeight="1" thickBot="1">
      <c r="B49" s="22"/>
      <c r="C49" s="21" t="s">
        <v>3</v>
      </c>
      <c r="D49" s="19"/>
      <c r="E49" s="20"/>
      <c r="F49" s="57"/>
      <c r="G49" s="18">
        <f>SUM(F41:F48)+G39</f>
        <v>0</v>
      </c>
    </row>
    <row r="50" spans="3:7" ht="12.75">
      <c r="C50" s="12"/>
      <c r="D50" s="10"/>
      <c r="E50" s="11"/>
      <c r="F50" s="60"/>
      <c r="G50" s="9"/>
    </row>
    <row r="51" spans="3:7" ht="10.5" customHeight="1">
      <c r="C51" s="17" t="s">
        <v>2</v>
      </c>
      <c r="D51" s="16">
        <v>0.05</v>
      </c>
      <c r="E51" s="15" t="s">
        <v>1</v>
      </c>
      <c r="F51" s="61">
        <f>D51*$G$39</f>
        <v>0</v>
      </c>
      <c r="G51" s="13"/>
    </row>
    <row r="52" spans="3:7" ht="11.25" thickBot="1">
      <c r="C52" s="12"/>
      <c r="D52" s="10"/>
      <c r="E52" s="11"/>
      <c r="F52" s="60"/>
      <c r="G52" s="9"/>
    </row>
    <row r="53" spans="2:7" ht="15" customHeight="1" thickBot="1">
      <c r="B53" s="8"/>
      <c r="C53" s="7" t="s">
        <v>0</v>
      </c>
      <c r="D53" s="5"/>
      <c r="E53" s="6"/>
      <c r="F53" s="58"/>
      <c r="G53" s="4">
        <f>+G49+F51</f>
        <v>0</v>
      </c>
    </row>
    <row r="58" ht="12.75">
      <c r="F58" s="2"/>
    </row>
    <row r="59" ht="12.75">
      <c r="F59" s="2"/>
    </row>
    <row r="61" spans="4:5" ht="12.75">
      <c r="D61" s="3"/>
      <c r="E61" s="3"/>
    </row>
  </sheetData>
  <sheetProtection algorithmName="SHA-512" hashValue="Sbdun+6Ddil5Y6YYU8JHo3AWR59raj7E6hZNnoK/Kq7MTHWQ6io2avda7cYGyMIudA9N71LykHYp/j439d2GbQ==" saltValue="0se+7FdbNxUsLIVMLI3UcQ==" spinCount="100000" sheet="1" objects="1" scenarios="1"/>
  <mergeCells count="3">
    <mergeCell ref="B11:G11"/>
    <mergeCell ref="B13:G13"/>
    <mergeCell ref="B15:G15"/>
  </mergeCells>
  <printOptions/>
  <pageMargins left="0.47" right="0.52" top="0.53" bottom="0.73" header="0.5" footer="0.5"/>
  <pageSetup fitToHeight="0" horizontalDpi="600" verticalDpi="600" orientation="portrait" scale="93" r:id="rId2"/>
  <headerFooter alignWithMargins="0">
    <oddFooter>&amp;C&amp;8Página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Beevers</dc:creator>
  <cp:keywords/>
  <dc:description/>
  <cp:lastModifiedBy>Smill Carrasco</cp:lastModifiedBy>
  <cp:lastPrinted>2018-09-17T12:26:01Z</cp:lastPrinted>
  <dcterms:created xsi:type="dcterms:W3CDTF">2018-07-05T20:07:29Z</dcterms:created>
  <dcterms:modified xsi:type="dcterms:W3CDTF">2018-09-25T19:58:39Z</dcterms:modified>
  <cp:category/>
  <cp:version/>
  <cp:contentType/>
  <cp:contentStatus/>
</cp:coreProperties>
</file>