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 tabRatio="905" activeTab="7"/>
  </bookViews>
  <sheets>
    <sheet name="AG 35m2 A P1.0m" sheetId="1" r:id="rId1"/>
    <sheet name="LC 35m2  A P1.0m" sheetId="2" r:id="rId2"/>
    <sheet name="LL25m2 A P1.0m" sheetId="3" r:id="rId3"/>
    <sheet name="LN 35m2 A P1.0m" sheetId="4" r:id="rId4"/>
    <sheet name="C 35m2 SC P1.0m" sheetId="7" r:id="rId5"/>
    <sheet name="RG 25m2 SC P1.0m" sheetId="8" r:id="rId6"/>
    <sheet name="H 25m2 SC" sheetId="5" r:id="rId7"/>
    <sheet name="C 35m2 LR" sheetId="6" r:id="rId8"/>
  </sheets>
  <externalReferences>
    <externalReference r:id="rId9"/>
    <externalReference r:id="rId10"/>
  </externalReferences>
  <definedNames>
    <definedName name="_xlnm._FilterDatabase" localSheetId="0" hidden="1">'AG 35m2 A P1.0m'!$B$4:$G$123</definedName>
    <definedName name="_xlnm._FilterDatabase" localSheetId="7" hidden="1">'C 35m2 LR'!$B$4:$G$127</definedName>
    <definedName name="_xlnm._FilterDatabase" localSheetId="4" hidden="1">'C 35m2 SC P1.0m'!$B$4:$G$122</definedName>
    <definedName name="_xlnm._FilterDatabase" localSheetId="6" hidden="1">'H 25m2 SC'!$B$4:$G$126</definedName>
    <definedName name="_xlnm._FilterDatabase" localSheetId="1" hidden="1">'LC 35m2  A P1.0m'!$B$4:$G$121</definedName>
    <definedName name="_xlnm._FilterDatabase" localSheetId="2" hidden="1">'LL25m2 A P1.0m'!$B$4:$G$123</definedName>
    <definedName name="_xlnm._FilterDatabase" localSheetId="3" hidden="1">'LN 35m2 A P1.0m'!$B$3:$G$125</definedName>
    <definedName name="_xlnm._FilterDatabase" localSheetId="5" hidden="1">'RG 25m2 SC P1.0m'!$B$4:$G$118</definedName>
    <definedName name="Cantidad" localSheetId="0">'AG 35m2 A P1.0m'!$D:$D</definedName>
    <definedName name="Cantidad" localSheetId="7">'C 35m2 LR'!$D:$D</definedName>
    <definedName name="Cantidad" localSheetId="4">'C 35m2 SC P1.0m'!$D:$D</definedName>
    <definedName name="Cantidad" localSheetId="6">'H 25m2 SC'!$D:$D</definedName>
    <definedName name="Cantidad" localSheetId="1">'LC 35m2  A P1.0m'!$D:$D</definedName>
    <definedName name="Cantidad" localSheetId="2">'LL25m2 A P1.0m'!$D:$D</definedName>
    <definedName name="Cantidad" localSheetId="3">'LN 35m2 A P1.0m'!$D:$D</definedName>
    <definedName name="Cantidad" localSheetId="5">'RG 25m2 SC P1.0m'!$D:$D</definedName>
    <definedName name="Cantidad">#REF!</definedName>
    <definedName name="Fred" localSheetId="0">'AG 35m2 A P1.0m'!#REF!</definedName>
    <definedName name="Fred" localSheetId="7">'C 35m2 LR'!#REF!</definedName>
    <definedName name="Fred" localSheetId="4">'C 35m2 SC P1.0m'!#REF!</definedName>
    <definedName name="Fred" localSheetId="6">'H 25m2 SC'!#REF!</definedName>
    <definedName name="Fred" localSheetId="1">'LC 35m2  A P1.0m'!#REF!</definedName>
    <definedName name="Fred" localSheetId="2">'LL25m2 A P1.0m'!#REF!</definedName>
    <definedName name="Fred" localSheetId="3">'LN 35m2 A P1.0m'!#REF!</definedName>
    <definedName name="Fred" localSheetId="5">'RG 25m2 SC P1.0m'!#REF!</definedName>
    <definedName name="Fred">#REF!</definedName>
    <definedName name="M.O." localSheetId="0">[1]analisis!#REF!</definedName>
    <definedName name="M.O." localSheetId="7">[2]analisis!#REF!</definedName>
    <definedName name="M.O." localSheetId="4">[2]analisis!#REF!</definedName>
    <definedName name="M.O." localSheetId="6">[2]analisis!#REF!</definedName>
    <definedName name="M.O." localSheetId="1">[1]analisis!#REF!</definedName>
    <definedName name="M.O." localSheetId="2">[2]analisis!#REF!</definedName>
    <definedName name="M.O." localSheetId="3">[2]analisis!#REF!</definedName>
    <definedName name="M.O." localSheetId="5">[2]analisis!#REF!</definedName>
    <definedName name="M.O.">[1]analisis!#REF!</definedName>
    <definedName name="Precio" localSheetId="0">'AG 35m2 A P1.0m'!$F:$F</definedName>
    <definedName name="Precio" localSheetId="7">'C 35m2 LR'!$F:$F</definedName>
    <definedName name="Precio" localSheetId="4">'C 35m2 SC P1.0m'!$F:$F</definedName>
    <definedName name="Precio" localSheetId="6">'H 25m2 SC'!$F:$F</definedName>
    <definedName name="Precio" localSheetId="1">'LC 35m2  A P1.0m'!$F:$F</definedName>
    <definedName name="Precio" localSheetId="2">'LL25m2 A P1.0m'!$F:$F</definedName>
    <definedName name="Precio" localSheetId="3">'LN 35m2 A P1.0m'!$F:$F</definedName>
    <definedName name="Precio" localSheetId="5">'RG 25m2 SC P1.0m'!$F:$F</definedName>
    <definedName name="Precio">#REF!</definedName>
    <definedName name="_xlnm.Print_Area" localSheetId="0">'AG 35m2 A P1.0m'!$B$4:$I$139</definedName>
    <definedName name="_xlnm.Print_Area" localSheetId="7">'C 35m2 LR'!$B$4:$H$143</definedName>
    <definedName name="_xlnm.Print_Area" localSheetId="4">'C 35m2 SC P1.0m'!$B$4:$G$138</definedName>
    <definedName name="_xlnm.Print_Area" localSheetId="6">'H 25m2 SC'!$B$4:$I$142</definedName>
    <definedName name="_xlnm.Print_Area" localSheetId="1">'LC 35m2  A P1.0m'!$B$4:$H$137</definedName>
    <definedName name="_xlnm.Print_Area" localSheetId="2">'LL25m2 A P1.0m'!$B$4:$I$138</definedName>
    <definedName name="_xlnm.Print_Area" localSheetId="3">'LN 35m2 A P1.0m'!$B$3:$H$141</definedName>
    <definedName name="_xlnm.Print_Area" localSheetId="5">'RG 25m2 SC P1.0m'!$B$4:$I$133</definedName>
    <definedName name="_xlnm.Print_Titles" localSheetId="0">'AG 35m2 A P1.0m'!$1:$4</definedName>
    <definedName name="_xlnm.Print_Titles" localSheetId="7">'C 35m2 LR'!$1:$4</definedName>
    <definedName name="_xlnm.Print_Titles" localSheetId="4">'C 35m2 SC P1.0m'!$1:$4</definedName>
    <definedName name="_xlnm.Print_Titles" localSheetId="6">'H 25m2 SC'!$1:$4</definedName>
    <definedName name="_xlnm.Print_Titles" localSheetId="1">'LC 35m2  A P1.0m'!$1:$4</definedName>
    <definedName name="_xlnm.Print_Titles" localSheetId="2">'LL25m2 A P1.0m'!$1:$4</definedName>
    <definedName name="_xlnm.Print_Titles" localSheetId="3">'LN 35m2 A P1.0m'!$1:$3</definedName>
    <definedName name="_xlnm.Print_Titles" localSheetId="5">'RG 25m2 SC P1.0m'!$1:$4</definedName>
  </definedNames>
  <calcPr calcId="145621"/>
</workbook>
</file>

<file path=xl/calcChain.xml><?xml version="1.0" encoding="utf-8"?>
<calcChain xmlns="http://schemas.openxmlformats.org/spreadsheetml/2006/main">
  <c r="G108" i="6" l="1"/>
  <c r="G106" i="6"/>
  <c r="G101" i="6"/>
  <c r="G95" i="6"/>
  <c r="G82" i="6"/>
  <c r="G69" i="6"/>
  <c r="G62" i="6"/>
  <c r="G57" i="6"/>
  <c r="G52" i="6"/>
  <c r="G44" i="6"/>
  <c r="G38" i="6"/>
  <c r="G23" i="6"/>
  <c r="G97" i="8"/>
  <c r="G94" i="8"/>
  <c r="G88" i="8"/>
  <c r="G76" i="8"/>
  <c r="G63" i="8"/>
  <c r="G56" i="8"/>
  <c r="G51" i="8"/>
  <c r="G46" i="8"/>
  <c r="G38" i="8"/>
  <c r="G32" i="8"/>
  <c r="G125" i="4"/>
  <c r="F136" i="3"/>
  <c r="G104" i="1"/>
  <c r="G102" i="1"/>
  <c r="G97" i="1"/>
  <c r="G91" i="1"/>
  <c r="G78" i="1"/>
  <c r="G65" i="1"/>
  <c r="G58" i="1"/>
  <c r="G53" i="1"/>
  <c r="G48" i="1"/>
  <c r="G39" i="1"/>
  <c r="G33" i="1"/>
  <c r="G18" i="1"/>
  <c r="G44" i="5" l="1"/>
  <c r="G52" i="5"/>
  <c r="D16" i="6"/>
  <c r="B17" i="6"/>
  <c r="B18" i="6"/>
  <c r="B19" i="6"/>
  <c r="G16" i="6"/>
  <c r="D15" i="5"/>
  <c r="G15" i="5"/>
  <c r="G70" i="5" l="1"/>
  <c r="B70" i="5"/>
  <c r="G11" i="5"/>
  <c r="D11" i="5"/>
  <c r="G37" i="5"/>
  <c r="D13" i="8" l="1"/>
  <c r="D14" i="7"/>
  <c r="D14" i="4"/>
  <c r="D16" i="3"/>
  <c r="D13" i="2"/>
  <c r="D14" i="1"/>
  <c r="B8" i="2" l="1"/>
  <c r="B9" i="2"/>
  <c r="B10" i="2"/>
  <c r="B11" i="2"/>
  <c r="G8" i="2"/>
  <c r="B6" i="8" l="1"/>
  <c r="G6" i="8"/>
  <c r="G5" i="8" s="1"/>
  <c r="B7" i="8"/>
  <c r="B8" i="8" s="1"/>
  <c r="B9" i="8" s="1"/>
  <c r="B10" i="8" s="1"/>
  <c r="B11" i="8" s="1"/>
  <c r="G7" i="8"/>
  <c r="G8" i="8"/>
  <c r="G9" i="8"/>
  <c r="G10" i="8"/>
  <c r="G11" i="8"/>
  <c r="B13" i="8"/>
  <c r="B14" i="8" s="1"/>
  <c r="B15" i="8" s="1"/>
  <c r="B16" i="8" s="1"/>
  <c r="D15" i="8"/>
  <c r="G15" i="8"/>
  <c r="B18" i="8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G18" i="8"/>
  <c r="G19" i="8"/>
  <c r="G17" i="8" s="1"/>
  <c r="G20" i="8"/>
  <c r="G21" i="8"/>
  <c r="G22" i="8"/>
  <c r="G23" i="8"/>
  <c r="G24" i="8"/>
  <c r="G25" i="8"/>
  <c r="G26" i="8"/>
  <c r="G27" i="8"/>
  <c r="G28" i="8"/>
  <c r="G29" i="8"/>
  <c r="G30" i="8"/>
  <c r="G31" i="8"/>
  <c r="B33" i="8"/>
  <c r="G33" i="8"/>
  <c r="B34" i="8"/>
  <c r="B35" i="8" s="1"/>
  <c r="B36" i="8" s="1"/>
  <c r="B37" i="8" s="1"/>
  <c r="G34" i="8"/>
  <c r="G35" i="8"/>
  <c r="G36" i="8"/>
  <c r="G37" i="8"/>
  <c r="B39" i="8"/>
  <c r="B40" i="8" s="1"/>
  <c r="B41" i="8" s="1"/>
  <c r="B42" i="8" s="1"/>
  <c r="B43" i="8" s="1"/>
  <c r="B44" i="8" s="1"/>
  <c r="B45" i="8" s="1"/>
  <c r="G39" i="8"/>
  <c r="G40" i="8"/>
  <c r="G41" i="8"/>
  <c r="G42" i="8"/>
  <c r="G43" i="8"/>
  <c r="G44" i="8"/>
  <c r="G45" i="8"/>
  <c r="B47" i="8"/>
  <c r="B48" i="8" s="1"/>
  <c r="B49" i="8" s="1"/>
  <c r="B50" i="8" s="1"/>
  <c r="G47" i="8"/>
  <c r="G48" i="8"/>
  <c r="G49" i="8"/>
  <c r="G50" i="8"/>
  <c r="B52" i="8"/>
  <c r="B53" i="8" s="1"/>
  <c r="B54" i="8" s="1"/>
  <c r="B55" i="8" s="1"/>
  <c r="G52" i="8"/>
  <c r="G53" i="8"/>
  <c r="G54" i="8"/>
  <c r="G55" i="8"/>
  <c r="B57" i="8"/>
  <c r="G57" i="8"/>
  <c r="B58" i="8"/>
  <c r="B59" i="8" s="1"/>
  <c r="B60" i="8" s="1"/>
  <c r="B61" i="8" s="1"/>
  <c r="B62" i="8" s="1"/>
  <c r="G58" i="8"/>
  <c r="G59" i="8"/>
  <c r="G60" i="8"/>
  <c r="G61" i="8"/>
  <c r="G62" i="8"/>
  <c r="B64" i="8"/>
  <c r="G64" i="8"/>
  <c r="B65" i="8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G65" i="8"/>
  <c r="G66" i="8"/>
  <c r="G67" i="8"/>
  <c r="G68" i="8"/>
  <c r="G69" i="8"/>
  <c r="G70" i="8"/>
  <c r="G71" i="8"/>
  <c r="G72" i="8"/>
  <c r="G73" i="8"/>
  <c r="G74" i="8"/>
  <c r="G75" i="8"/>
  <c r="B77" i="8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G77" i="8"/>
  <c r="G78" i="8"/>
  <c r="G79" i="8"/>
  <c r="G80" i="8"/>
  <c r="G81" i="8"/>
  <c r="G82" i="8"/>
  <c r="G83" i="8"/>
  <c r="G84" i="8"/>
  <c r="G85" i="8"/>
  <c r="G86" i="8"/>
  <c r="G87" i="8"/>
  <c r="B89" i="8"/>
  <c r="G89" i="8"/>
  <c r="B90" i="8"/>
  <c r="B91" i="8" s="1"/>
  <c r="B92" i="8" s="1"/>
  <c r="B93" i="8" s="1"/>
  <c r="G90" i="8"/>
  <c r="G91" i="8"/>
  <c r="G92" i="8"/>
  <c r="G93" i="8"/>
  <c r="B95" i="8"/>
  <c r="G95" i="8"/>
  <c r="B96" i="8"/>
  <c r="G96" i="8"/>
  <c r="B98" i="8"/>
  <c r="G98" i="8"/>
  <c r="B100" i="8"/>
  <c r="G100" i="8"/>
  <c r="B101" i="8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G101" i="8"/>
  <c r="G99" i="8" s="1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B6" i="7"/>
  <c r="B7" i="7" s="1"/>
  <c r="B8" i="7" s="1"/>
  <c r="B9" i="7" s="1"/>
  <c r="B10" i="7" s="1"/>
  <c r="B11" i="7" s="1"/>
  <c r="B12" i="7" s="1"/>
  <c r="G6" i="7"/>
  <c r="G7" i="7"/>
  <c r="G8" i="7"/>
  <c r="G9" i="7"/>
  <c r="G10" i="7"/>
  <c r="D11" i="7"/>
  <c r="G11" i="7"/>
  <c r="G12" i="7"/>
  <c r="B14" i="7"/>
  <c r="B15" i="7" s="1"/>
  <c r="B16" i="7" s="1"/>
  <c r="B17" i="7" s="1"/>
  <c r="D16" i="7"/>
  <c r="G16" i="7"/>
  <c r="B19" i="7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G19" i="7"/>
  <c r="G20" i="7"/>
  <c r="G18" i="7" s="1"/>
  <c r="G21" i="7"/>
  <c r="G22" i="7"/>
  <c r="G23" i="7"/>
  <c r="G24" i="7"/>
  <c r="G25" i="7"/>
  <c r="G26" i="7"/>
  <c r="G27" i="7"/>
  <c r="G28" i="7"/>
  <c r="G29" i="7"/>
  <c r="G30" i="7"/>
  <c r="D31" i="7"/>
  <c r="G31" i="7" s="1"/>
  <c r="G32" i="7"/>
  <c r="B34" i="7"/>
  <c r="D34" i="7"/>
  <c r="G34" i="7"/>
  <c r="B35" i="7"/>
  <c r="B36" i="7"/>
  <c r="B37" i="7" s="1"/>
  <c r="B38" i="7" s="1"/>
  <c r="D36" i="7"/>
  <c r="D35" i="7" s="1"/>
  <c r="G35" i="7" s="1"/>
  <c r="D37" i="7"/>
  <c r="G38" i="7"/>
  <c r="B40" i="7"/>
  <c r="B41" i="7"/>
  <c r="B42" i="7" s="1"/>
  <c r="B43" i="7" s="1"/>
  <c r="G41" i="7"/>
  <c r="D42" i="7"/>
  <c r="G42" i="7" s="1"/>
  <c r="B44" i="7"/>
  <c r="B45" i="7" s="1"/>
  <c r="B46" i="7" s="1"/>
  <c r="D44" i="7"/>
  <c r="G44" i="7" s="1"/>
  <c r="D45" i="7"/>
  <c r="G45" i="7" s="1"/>
  <c r="G46" i="7"/>
  <c r="B48" i="7"/>
  <c r="G48" i="7"/>
  <c r="B49" i="7"/>
  <c r="B50" i="7" s="1"/>
  <c r="B51" i="7" s="1"/>
  <c r="G49" i="7"/>
  <c r="G47" i="7" s="1"/>
  <c r="G50" i="7"/>
  <c r="G51" i="7"/>
  <c r="B53" i="7"/>
  <c r="D53" i="7"/>
  <c r="G53" i="7"/>
  <c r="B54" i="7"/>
  <c r="G54" i="7"/>
  <c r="B55" i="7"/>
  <c r="B56" i="7" s="1"/>
  <c r="G55" i="7"/>
  <c r="G56" i="7"/>
  <c r="B58" i="7"/>
  <c r="B59" i="7"/>
  <c r="B60" i="7" s="1"/>
  <c r="B61" i="7" s="1"/>
  <c r="D60" i="7"/>
  <c r="G60" i="7" s="1"/>
  <c r="D61" i="7"/>
  <c r="G61" i="7"/>
  <c r="B62" i="7"/>
  <c r="B63" i="7" s="1"/>
  <c r="D62" i="7"/>
  <c r="G62" i="7" s="1"/>
  <c r="D63" i="7"/>
  <c r="G63" i="7" s="1"/>
  <c r="B65" i="7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G65" i="7"/>
  <c r="G66" i="7"/>
  <c r="G67" i="7"/>
  <c r="G68" i="7"/>
  <c r="G69" i="7"/>
  <c r="G70" i="7"/>
  <c r="G71" i="7"/>
  <c r="D72" i="7"/>
  <c r="G72" i="7"/>
  <c r="G73" i="7"/>
  <c r="G74" i="7"/>
  <c r="G75" i="7"/>
  <c r="G76" i="7"/>
  <c r="B78" i="7"/>
  <c r="G78" i="7"/>
  <c r="B79" i="7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G79" i="7"/>
  <c r="G77" i="7" s="1"/>
  <c r="G80" i="7"/>
  <c r="G81" i="7"/>
  <c r="G82" i="7"/>
  <c r="G83" i="7"/>
  <c r="G84" i="7"/>
  <c r="G85" i="7"/>
  <c r="G86" i="7"/>
  <c r="G87" i="7"/>
  <c r="D88" i="7"/>
  <c r="G88" i="7"/>
  <c r="G89" i="7"/>
  <c r="B91" i="7"/>
  <c r="B92" i="7" s="1"/>
  <c r="B93" i="7" s="1"/>
  <c r="B94" i="7" s="1"/>
  <c r="B95" i="7" s="1"/>
  <c r="G91" i="7"/>
  <c r="G92" i="7"/>
  <c r="G93" i="7"/>
  <c r="G94" i="7"/>
  <c r="G95" i="7"/>
  <c r="B97" i="7"/>
  <c r="G97" i="7"/>
  <c r="B98" i="7"/>
  <c r="B99" i="7" s="1"/>
  <c r="B100" i="7" s="1"/>
  <c r="G98" i="7"/>
  <c r="G99" i="7"/>
  <c r="G100" i="7"/>
  <c r="B102" i="7"/>
  <c r="G102" i="7"/>
  <c r="G101" i="7" s="1"/>
  <c r="B104" i="7"/>
  <c r="G104" i="7"/>
  <c r="B105" i="7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G105" i="7"/>
  <c r="G106" i="7"/>
  <c r="G107" i="7"/>
  <c r="G108" i="7"/>
  <c r="G109" i="7"/>
  <c r="G110" i="7"/>
  <c r="G111" i="7"/>
  <c r="D112" i="7"/>
  <c r="G112" i="7"/>
  <c r="G113" i="7"/>
  <c r="G114" i="7"/>
  <c r="G115" i="7"/>
  <c r="G116" i="7"/>
  <c r="G117" i="7"/>
  <c r="D118" i="7"/>
  <c r="G118" i="7" s="1"/>
  <c r="G119" i="7"/>
  <c r="G120" i="7"/>
  <c r="B6" i="6"/>
  <c r="B7" i="6" s="1"/>
  <c r="B8" i="6" s="1"/>
  <c r="B9" i="6" s="1"/>
  <c r="B10" i="6" s="1"/>
  <c r="B11" i="6" s="1"/>
  <c r="B12" i="6" s="1"/>
  <c r="B13" i="6" s="1"/>
  <c r="G6" i="6"/>
  <c r="G7" i="6"/>
  <c r="G8" i="6"/>
  <c r="G9" i="6"/>
  <c r="G10" i="6"/>
  <c r="G11" i="6"/>
  <c r="G12" i="6"/>
  <c r="G13" i="6"/>
  <c r="B15" i="6"/>
  <c r="G15" i="6"/>
  <c r="G17" i="6"/>
  <c r="G18" i="6"/>
  <c r="G19" i="6"/>
  <c r="G20" i="6"/>
  <c r="G21" i="6"/>
  <c r="G22" i="6"/>
  <c r="B24" i="6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7" i="5" s="1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B39" i="6"/>
  <c r="B40" i="6" s="1"/>
  <c r="B41" i="6" s="1"/>
  <c r="B42" i="6" s="1"/>
  <c r="B43" i="6" s="1"/>
  <c r="G39" i="6"/>
  <c r="G40" i="6"/>
  <c r="G41" i="6"/>
  <c r="G42" i="6"/>
  <c r="G43" i="6"/>
  <c r="B45" i="6"/>
  <c r="B46" i="6" s="1"/>
  <c r="B47" i="6" s="1"/>
  <c r="B48" i="6" s="1"/>
  <c r="B49" i="6" s="1"/>
  <c r="B50" i="6" s="1"/>
  <c r="B51" i="6" s="1"/>
  <c r="G45" i="6"/>
  <c r="G46" i="6"/>
  <c r="G47" i="6"/>
  <c r="G48" i="6"/>
  <c r="G49" i="6"/>
  <c r="G50" i="6"/>
  <c r="G51" i="6"/>
  <c r="B53" i="6"/>
  <c r="B54" i="6" s="1"/>
  <c r="B55" i="6" s="1"/>
  <c r="B56" i="6" s="1"/>
  <c r="G53" i="6"/>
  <c r="G54" i="6"/>
  <c r="G55" i="6"/>
  <c r="G56" i="6"/>
  <c r="B58" i="6"/>
  <c r="B59" i="6" s="1"/>
  <c r="B60" i="6" s="1"/>
  <c r="B61" i="6" s="1"/>
  <c r="G58" i="6"/>
  <c r="G59" i="6"/>
  <c r="G60" i="6"/>
  <c r="G61" i="6"/>
  <c r="B63" i="6"/>
  <c r="B64" i="6" s="1"/>
  <c r="B65" i="6" s="1"/>
  <c r="B66" i="6" s="1"/>
  <c r="B67" i="6" s="1"/>
  <c r="B68" i="6" s="1"/>
  <c r="G63" i="6"/>
  <c r="G64" i="6"/>
  <c r="G65" i="6"/>
  <c r="G66" i="6"/>
  <c r="G67" i="6"/>
  <c r="G68" i="6"/>
  <c r="B70" i="6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G70" i="6"/>
  <c r="G71" i="6"/>
  <c r="G72" i="6"/>
  <c r="G73" i="6"/>
  <c r="G74" i="6"/>
  <c r="G75" i="6"/>
  <c r="G76" i="6"/>
  <c r="G77" i="6"/>
  <c r="G78" i="6"/>
  <c r="G79" i="6"/>
  <c r="G80" i="6"/>
  <c r="G81" i="6"/>
  <c r="B83" i="6"/>
  <c r="G83" i="6"/>
  <c r="B84" i="6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G84" i="6"/>
  <c r="G85" i="6"/>
  <c r="G86" i="6"/>
  <c r="G87" i="6"/>
  <c r="G88" i="6"/>
  <c r="G89" i="6"/>
  <c r="G90" i="6"/>
  <c r="G91" i="6"/>
  <c r="G92" i="6"/>
  <c r="G93" i="6"/>
  <c r="G94" i="6"/>
  <c r="B96" i="6"/>
  <c r="B97" i="6" s="1"/>
  <c r="B98" i="6" s="1"/>
  <c r="B99" i="6" s="1"/>
  <c r="B100" i="6" s="1"/>
  <c r="G96" i="6"/>
  <c r="G97" i="6"/>
  <c r="G98" i="6"/>
  <c r="G99" i="6"/>
  <c r="G100" i="6"/>
  <c r="B102" i="6"/>
  <c r="B103" i="6" s="1"/>
  <c r="B104" i="6" s="1"/>
  <c r="B105" i="6" s="1"/>
  <c r="G102" i="6"/>
  <c r="G103" i="6"/>
  <c r="G104" i="6"/>
  <c r="G105" i="6"/>
  <c r="B107" i="6"/>
  <c r="G107" i="6"/>
  <c r="B109" i="6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B6" i="5"/>
  <c r="B7" i="5" s="1"/>
  <c r="B8" i="5" s="1"/>
  <c r="B9" i="5" s="1"/>
  <c r="B10" i="5" s="1"/>
  <c r="B11" i="5" s="1"/>
  <c r="B12" i="5" s="1"/>
  <c r="G6" i="5"/>
  <c r="G5" i="5" s="1"/>
  <c r="G7" i="5"/>
  <c r="G8" i="5"/>
  <c r="G9" i="5"/>
  <c r="G10" i="5"/>
  <c r="G12" i="5"/>
  <c r="B14" i="5"/>
  <c r="G14" i="5"/>
  <c r="G16" i="5"/>
  <c r="G17" i="5"/>
  <c r="G18" i="5"/>
  <c r="G19" i="5"/>
  <c r="G20" i="5"/>
  <c r="G21" i="5"/>
  <c r="B23" i="5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B39" i="5"/>
  <c r="B40" i="5" s="1"/>
  <c r="B41" i="5" s="1"/>
  <c r="B42" i="5" s="1"/>
  <c r="B43" i="5" s="1"/>
  <c r="G39" i="5"/>
  <c r="G40" i="5"/>
  <c r="G41" i="5"/>
  <c r="G42" i="5"/>
  <c r="G43" i="5"/>
  <c r="B45" i="5"/>
  <c r="B46" i="5" s="1"/>
  <c r="B47" i="5" s="1"/>
  <c r="B48" i="5" s="1"/>
  <c r="B49" i="5" s="1"/>
  <c r="B50" i="5" s="1"/>
  <c r="B51" i="5" s="1"/>
  <c r="B52" i="5" s="1"/>
  <c r="G45" i="5"/>
  <c r="G46" i="5"/>
  <c r="G47" i="5"/>
  <c r="G48" i="5"/>
  <c r="G49" i="5"/>
  <c r="G50" i="5"/>
  <c r="G51" i="5"/>
  <c r="B54" i="5"/>
  <c r="B55" i="5" s="1"/>
  <c r="B56" i="5" s="1"/>
  <c r="B57" i="5" s="1"/>
  <c r="G54" i="5"/>
  <c r="G53" i="5" s="1"/>
  <c r="G55" i="5"/>
  <c r="G56" i="5"/>
  <c r="G57" i="5"/>
  <c r="B59" i="5"/>
  <c r="B60" i="5" s="1"/>
  <c r="B61" i="5" s="1"/>
  <c r="B62" i="5" s="1"/>
  <c r="G59" i="5"/>
  <c r="G60" i="5"/>
  <c r="G61" i="5"/>
  <c r="G62" i="5"/>
  <c r="B64" i="5"/>
  <c r="B65" i="5" s="1"/>
  <c r="B66" i="5" s="1"/>
  <c r="B67" i="5" s="1"/>
  <c r="B68" i="5" s="1"/>
  <c r="B69" i="5" s="1"/>
  <c r="G64" i="5"/>
  <c r="G65" i="5"/>
  <c r="G66" i="5"/>
  <c r="G67" i="5"/>
  <c r="G68" i="5"/>
  <c r="G69" i="5"/>
  <c r="B72" i="5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G72" i="5"/>
  <c r="G73" i="5"/>
  <c r="G74" i="5"/>
  <c r="G75" i="5"/>
  <c r="G76" i="5"/>
  <c r="G77" i="5"/>
  <c r="G78" i="5"/>
  <c r="G79" i="5"/>
  <c r="G80" i="5"/>
  <c r="G81" i="5"/>
  <c r="G82" i="5"/>
  <c r="G83" i="5"/>
  <c r="B85" i="5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G85" i="5"/>
  <c r="G86" i="5"/>
  <c r="G87" i="5"/>
  <c r="G88" i="5"/>
  <c r="G89" i="5"/>
  <c r="G90" i="5"/>
  <c r="G91" i="5"/>
  <c r="G92" i="5"/>
  <c r="G93" i="5"/>
  <c r="G94" i="5"/>
  <c r="G95" i="5"/>
  <c r="B97" i="5"/>
  <c r="B98" i="5" s="1"/>
  <c r="B99" i="5" s="1"/>
  <c r="B100" i="5" s="1"/>
  <c r="B101" i="5" s="1"/>
  <c r="G97" i="5"/>
  <c r="G98" i="5"/>
  <c r="G99" i="5"/>
  <c r="G100" i="5"/>
  <c r="G101" i="5"/>
  <c r="B103" i="5"/>
  <c r="B104" i="5" s="1"/>
  <c r="G103" i="5"/>
  <c r="G102" i="5" s="1"/>
  <c r="G104" i="5"/>
  <c r="B106" i="5"/>
  <c r="G106" i="5"/>
  <c r="G105" i="5" s="1"/>
  <c r="B108" i="5"/>
  <c r="G108" i="5"/>
  <c r="G110" i="5"/>
  <c r="G111" i="5"/>
  <c r="G109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3" i="5" l="1"/>
  <c r="B20" i="6"/>
  <c r="B21" i="6" s="1"/>
  <c r="B22" i="6" s="1"/>
  <c r="B16" i="6"/>
  <c r="G63" i="5"/>
  <c r="B15" i="5"/>
  <c r="B16" i="5" s="1"/>
  <c r="B17" i="5" s="1"/>
  <c r="B18" i="5" s="1"/>
  <c r="B19" i="5" s="1"/>
  <c r="B20" i="5" s="1"/>
  <c r="B21" i="5" s="1"/>
  <c r="G96" i="5"/>
  <c r="G84" i="5"/>
  <c r="G38" i="5"/>
  <c r="G22" i="5"/>
  <c r="G107" i="5"/>
  <c r="G71" i="5"/>
  <c r="G58" i="5"/>
  <c r="G14" i="6"/>
  <c r="B109" i="5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G5" i="6"/>
  <c r="G5" i="7"/>
  <c r="G103" i="7"/>
  <c r="G96" i="7"/>
  <c r="G90" i="7"/>
  <c r="G64" i="7"/>
  <c r="G37" i="7"/>
  <c r="D43" i="7"/>
  <c r="G43" i="7" s="1"/>
  <c r="G14" i="7"/>
  <c r="D17" i="7"/>
  <c r="G17" i="7" s="1"/>
  <c r="D15" i="7"/>
  <c r="G15" i="7" s="1"/>
  <c r="G13" i="8"/>
  <c r="D16" i="8"/>
  <c r="G16" i="8" s="1"/>
  <c r="D14" i="8"/>
  <c r="G14" i="8" s="1"/>
  <c r="D40" i="7"/>
  <c r="G40" i="7" s="1"/>
  <c r="G39" i="7" s="1"/>
  <c r="G52" i="7"/>
  <c r="G36" i="7"/>
  <c r="G33" i="7" s="1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B107" i="4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G105" i="4"/>
  <c r="G104" i="4" s="1"/>
  <c r="B105" i="4"/>
  <c r="G103" i="4"/>
  <c r="G102" i="4"/>
  <c r="B102" i="4"/>
  <c r="B103" i="4" s="1"/>
  <c r="G101" i="4"/>
  <c r="G100" i="4"/>
  <c r="B100" i="4"/>
  <c r="B101" i="4" s="1"/>
  <c r="G98" i="4"/>
  <c r="G97" i="4"/>
  <c r="G96" i="4"/>
  <c r="G95" i="4"/>
  <c r="G94" i="4"/>
  <c r="B94" i="4"/>
  <c r="B95" i="4" s="1"/>
  <c r="B96" i="4" s="1"/>
  <c r="B97" i="4" s="1"/>
  <c r="B98" i="4" s="1"/>
  <c r="G92" i="4"/>
  <c r="G91" i="4"/>
  <c r="G90" i="4"/>
  <c r="G89" i="4"/>
  <c r="G88" i="4"/>
  <c r="G87" i="4"/>
  <c r="G86" i="4"/>
  <c r="G85" i="4"/>
  <c r="G84" i="4"/>
  <c r="G83" i="4"/>
  <c r="B83" i="4"/>
  <c r="B84" i="4" s="1"/>
  <c r="B85" i="4" s="1"/>
  <c r="B86" i="4" s="1"/>
  <c r="B87" i="4" s="1"/>
  <c r="B88" i="4" s="1"/>
  <c r="B89" i="4" s="1"/>
  <c r="B90" i="4" s="1"/>
  <c r="B91" i="4" s="1"/>
  <c r="B92" i="4" s="1"/>
  <c r="G82" i="4"/>
  <c r="G81" i="4"/>
  <c r="B81" i="4"/>
  <c r="B82" i="4" s="1"/>
  <c r="G79" i="4"/>
  <c r="G78" i="4"/>
  <c r="G77" i="4"/>
  <c r="G76" i="4"/>
  <c r="G75" i="4"/>
  <c r="G74" i="4"/>
  <c r="G73" i="4"/>
  <c r="G72" i="4"/>
  <c r="G71" i="4"/>
  <c r="G70" i="4"/>
  <c r="G69" i="4"/>
  <c r="B69" i="4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G68" i="4"/>
  <c r="G67" i="4" s="1"/>
  <c r="B68" i="4"/>
  <c r="G66" i="4"/>
  <c r="G65" i="4"/>
  <c r="G64" i="4"/>
  <c r="G63" i="4"/>
  <c r="G62" i="4"/>
  <c r="B62" i="4"/>
  <c r="B63" i="4" s="1"/>
  <c r="B64" i="4" s="1"/>
  <c r="B65" i="4" s="1"/>
  <c r="B66" i="4" s="1"/>
  <c r="G61" i="4"/>
  <c r="G60" i="4" s="1"/>
  <c r="B61" i="4"/>
  <c r="G59" i="4"/>
  <c r="G58" i="4"/>
  <c r="G57" i="4"/>
  <c r="G56" i="4"/>
  <c r="B56" i="4"/>
  <c r="B57" i="4" s="1"/>
  <c r="B58" i="4" s="1"/>
  <c r="B59" i="4" s="1"/>
  <c r="G54" i="4"/>
  <c r="G53" i="4"/>
  <c r="G52" i="4"/>
  <c r="G51" i="4"/>
  <c r="B51" i="4"/>
  <c r="B52" i="4" s="1"/>
  <c r="B53" i="4" s="1"/>
  <c r="B54" i="4" s="1"/>
  <c r="G49" i="4"/>
  <c r="G48" i="4"/>
  <c r="G47" i="4"/>
  <c r="G46" i="4"/>
  <c r="G45" i="4"/>
  <c r="G44" i="4"/>
  <c r="G43" i="4"/>
  <c r="G42" i="4"/>
  <c r="G41" i="4"/>
  <c r="B41" i="4"/>
  <c r="B42" i="4" s="1"/>
  <c r="B43" i="4" s="1"/>
  <c r="B44" i="4" s="1"/>
  <c r="B45" i="4" s="1"/>
  <c r="B46" i="4" s="1"/>
  <c r="B47" i="4" s="1"/>
  <c r="B48" i="4" s="1"/>
  <c r="B49" i="4" s="1"/>
  <c r="G40" i="4"/>
  <c r="B40" i="4"/>
  <c r="D38" i="4"/>
  <c r="G38" i="4" s="1"/>
  <c r="G37" i="4"/>
  <c r="G36" i="4"/>
  <c r="G35" i="4"/>
  <c r="B35" i="4"/>
  <c r="B36" i="4" s="1"/>
  <c r="B37" i="4" s="1"/>
  <c r="B38" i="4" s="1"/>
  <c r="G34" i="4"/>
  <c r="B34" i="4"/>
  <c r="G32" i="4"/>
  <c r="G31" i="4"/>
  <c r="G30" i="4"/>
  <c r="G29" i="4"/>
  <c r="G28" i="4"/>
  <c r="G27" i="4"/>
  <c r="G26" i="4"/>
  <c r="G25" i="4"/>
  <c r="G24" i="4"/>
  <c r="G23" i="4"/>
  <c r="G22" i="4"/>
  <c r="B22" i="4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G21" i="4"/>
  <c r="G20" i="4"/>
  <c r="B20" i="4"/>
  <c r="B21" i="4" s="1"/>
  <c r="G19" i="4"/>
  <c r="B19" i="4"/>
  <c r="D16" i="4"/>
  <c r="G16" i="4" s="1"/>
  <c r="D15" i="4"/>
  <c r="G15" i="4" s="1"/>
  <c r="B15" i="4"/>
  <c r="B16" i="4" s="1"/>
  <c r="B17" i="4" s="1"/>
  <c r="D17" i="4"/>
  <c r="G17" i="4" s="1"/>
  <c r="B14" i="4"/>
  <c r="G12" i="4"/>
  <c r="G11" i="4"/>
  <c r="G10" i="4"/>
  <c r="G9" i="4"/>
  <c r="G8" i="4"/>
  <c r="G7" i="4"/>
  <c r="G6" i="4"/>
  <c r="G5" i="4"/>
  <c r="B5" i="4"/>
  <c r="B6" i="4" s="1"/>
  <c r="B7" i="4" s="1"/>
  <c r="B8" i="4" s="1"/>
  <c r="B9" i="4" s="1"/>
  <c r="B10" i="4" s="1"/>
  <c r="B11" i="4" s="1"/>
  <c r="B12" i="4" s="1"/>
  <c r="G120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B104" i="3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G102" i="3"/>
  <c r="G101" i="3" s="1"/>
  <c r="B102" i="3"/>
  <c r="G100" i="3"/>
  <c r="G99" i="3"/>
  <c r="B99" i="3"/>
  <c r="B100" i="3" s="1"/>
  <c r="G97" i="3"/>
  <c r="G96" i="3"/>
  <c r="G95" i="3"/>
  <c r="G94" i="3"/>
  <c r="B94" i="3"/>
  <c r="B95" i="3" s="1"/>
  <c r="B96" i="3" s="1"/>
  <c r="B97" i="3" s="1"/>
  <c r="G93" i="3"/>
  <c r="B93" i="3"/>
  <c r="G91" i="3"/>
  <c r="G90" i="3"/>
  <c r="G89" i="3"/>
  <c r="G88" i="3"/>
  <c r="G87" i="3"/>
  <c r="G86" i="3"/>
  <c r="G85" i="3"/>
  <c r="G84" i="3"/>
  <c r="G83" i="3"/>
  <c r="G82" i="3"/>
  <c r="B82" i="3"/>
  <c r="B83" i="3" s="1"/>
  <c r="B84" i="3" s="1"/>
  <c r="B85" i="3" s="1"/>
  <c r="B86" i="3" s="1"/>
  <c r="B87" i="3" s="1"/>
  <c r="B88" i="3" s="1"/>
  <c r="B89" i="3" s="1"/>
  <c r="B90" i="3" s="1"/>
  <c r="B91" i="3" s="1"/>
  <c r="G81" i="3"/>
  <c r="B81" i="3"/>
  <c r="G79" i="3"/>
  <c r="G78" i="3"/>
  <c r="G77" i="3"/>
  <c r="G76" i="3"/>
  <c r="G75" i="3"/>
  <c r="G74" i="3"/>
  <c r="G73" i="3"/>
  <c r="G72" i="3"/>
  <c r="G71" i="3"/>
  <c r="G70" i="3"/>
  <c r="G69" i="3"/>
  <c r="B69" i="3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G68" i="3"/>
  <c r="B68" i="3"/>
  <c r="G66" i="3"/>
  <c r="G65" i="3"/>
  <c r="G64" i="3"/>
  <c r="G63" i="3"/>
  <c r="G62" i="3"/>
  <c r="G61" i="3"/>
  <c r="G60" i="3" s="1"/>
  <c r="B61" i="3"/>
  <c r="B62" i="3" s="1"/>
  <c r="B63" i="3" s="1"/>
  <c r="B64" i="3" s="1"/>
  <c r="B65" i="3" s="1"/>
  <c r="B66" i="3" s="1"/>
  <c r="G59" i="3"/>
  <c r="G58" i="3"/>
  <c r="B58" i="3"/>
  <c r="B59" i="3" s="1"/>
  <c r="G57" i="3"/>
  <c r="G56" i="3"/>
  <c r="B56" i="3"/>
  <c r="B57" i="3" s="1"/>
  <c r="G54" i="3"/>
  <c r="G53" i="3"/>
  <c r="G52" i="3"/>
  <c r="B52" i="3"/>
  <c r="B53" i="3" s="1"/>
  <c r="B54" i="3" s="1"/>
  <c r="G51" i="3"/>
  <c r="B51" i="3"/>
  <c r="G49" i="3"/>
  <c r="G48" i="3"/>
  <c r="G47" i="3"/>
  <c r="G46" i="3"/>
  <c r="G45" i="3"/>
  <c r="B45" i="3"/>
  <c r="B46" i="3" s="1"/>
  <c r="B47" i="3" s="1"/>
  <c r="B48" i="3" s="1"/>
  <c r="B49" i="3" s="1"/>
  <c r="G44" i="3"/>
  <c r="G43" i="3"/>
  <c r="B43" i="3"/>
  <c r="B44" i="3" s="1"/>
  <c r="G42" i="3"/>
  <c r="B42" i="3"/>
  <c r="G40" i="3"/>
  <c r="G39" i="3"/>
  <c r="G38" i="3"/>
  <c r="G37" i="3"/>
  <c r="B37" i="3"/>
  <c r="B38" i="3" s="1"/>
  <c r="B39" i="3" s="1"/>
  <c r="B40" i="3" s="1"/>
  <c r="G36" i="3"/>
  <c r="B36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B22" i="3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G21" i="3"/>
  <c r="B21" i="3"/>
  <c r="D18" i="3"/>
  <c r="G18" i="3" s="1"/>
  <c r="D19" i="3"/>
  <c r="G19" i="3" s="1"/>
  <c r="B16" i="3"/>
  <c r="B17" i="3" s="1"/>
  <c r="B18" i="3" s="1"/>
  <c r="B19" i="3" s="1"/>
  <c r="G14" i="3"/>
  <c r="G13" i="3"/>
  <c r="G12" i="3"/>
  <c r="G11" i="3"/>
  <c r="G10" i="3"/>
  <c r="G9" i="3"/>
  <c r="G8" i="3"/>
  <c r="G7" i="3"/>
  <c r="B7" i="3"/>
  <c r="B8" i="3" s="1"/>
  <c r="B9" i="3" s="1"/>
  <c r="B10" i="3" s="1"/>
  <c r="B11" i="3" s="1"/>
  <c r="B12" i="3" s="1"/>
  <c r="B13" i="3" s="1"/>
  <c r="B14" i="3" s="1"/>
  <c r="G6" i="3"/>
  <c r="B6" i="3"/>
  <c r="G125" i="5" l="1"/>
  <c r="F132" i="5" s="1"/>
  <c r="G127" i="6"/>
  <c r="D17" i="3"/>
  <c r="G17" i="3" s="1"/>
  <c r="G98" i="3"/>
  <c r="G18" i="4"/>
  <c r="G67" i="3"/>
  <c r="D59" i="7"/>
  <c r="G12" i="8"/>
  <c r="G117" i="8" s="1"/>
  <c r="G5" i="3"/>
  <c r="G92" i="3"/>
  <c r="G13" i="7"/>
  <c r="G20" i="3"/>
  <c r="G41" i="3"/>
  <c r="G50" i="4"/>
  <c r="G55" i="4"/>
  <c r="G93" i="4"/>
  <c r="G106" i="4"/>
  <c r="G35" i="3"/>
  <c r="G55" i="3"/>
  <c r="G103" i="3"/>
  <c r="G4" i="4"/>
  <c r="G80" i="4"/>
  <c r="G99" i="4"/>
  <c r="G50" i="3"/>
  <c r="G80" i="3"/>
  <c r="G39" i="4"/>
  <c r="G33" i="4"/>
  <c r="G16" i="3"/>
  <c r="G14" i="4"/>
  <c r="G13" i="4" s="1"/>
  <c r="G15" i="3" l="1"/>
  <c r="F140" i="5"/>
  <c r="F130" i="5"/>
  <c r="F133" i="5"/>
  <c r="F128" i="5"/>
  <c r="F134" i="5"/>
  <c r="F129" i="5"/>
  <c r="F128" i="4"/>
  <c r="F135" i="4" s="1"/>
  <c r="F123" i="8"/>
  <c r="F125" i="8"/>
  <c r="F120" i="8"/>
  <c r="F127" i="8" s="1"/>
  <c r="F124" i="8"/>
  <c r="F121" i="8"/>
  <c r="F131" i="8"/>
  <c r="F122" i="8"/>
  <c r="F126" i="8"/>
  <c r="G122" i="3"/>
  <c r="F125" i="3" s="1"/>
  <c r="F132" i="3" s="1"/>
  <c r="F131" i="5"/>
  <c r="D58" i="7"/>
  <c r="G58" i="7" s="1"/>
  <c r="G59" i="7"/>
  <c r="F130" i="6"/>
  <c r="F137" i="6" s="1"/>
  <c r="F134" i="6"/>
  <c r="F132" i="6"/>
  <c r="F131" i="6"/>
  <c r="F135" i="6"/>
  <c r="F141" i="6"/>
  <c r="F136" i="6"/>
  <c r="F133" i="6"/>
  <c r="F135" i="5" l="1"/>
  <c r="G138" i="5" s="1"/>
  <c r="G142" i="5" s="1"/>
  <c r="I144" i="5" s="1"/>
  <c r="G129" i="8"/>
  <c r="G133" i="8" s="1"/>
  <c r="I135" i="8" s="1"/>
  <c r="F132" i="4"/>
  <c r="F130" i="4"/>
  <c r="F133" i="4"/>
  <c r="F134" i="4"/>
  <c r="F139" i="4"/>
  <c r="F131" i="4"/>
  <c r="F130" i="3"/>
  <c r="F129" i="3"/>
  <c r="F131" i="3"/>
  <c r="F127" i="3"/>
  <c r="F128" i="3"/>
  <c r="G139" i="6"/>
  <c r="G143" i="6" s="1"/>
  <c r="I145" i="6" s="1"/>
  <c r="G57" i="7"/>
  <c r="G122" i="7" s="1"/>
  <c r="F126" i="3"/>
  <c r="F129" i="4"/>
  <c r="G137" i="4" s="1"/>
  <c r="G141" i="4" s="1"/>
  <c r="I143" i="4" s="1"/>
  <c r="G134" i="3" l="1"/>
  <c r="G138" i="3" s="1"/>
  <c r="I140" i="3" s="1"/>
  <c r="F127" i="7"/>
  <c r="F131" i="7"/>
  <c r="F128" i="7"/>
  <c r="F130" i="7"/>
  <c r="F126" i="7"/>
  <c r="F136" i="7"/>
  <c r="F129" i="7"/>
  <c r="F125" i="7"/>
  <c r="F132" i="7" s="1"/>
  <c r="D15" i="2"/>
  <c r="D16" i="1"/>
  <c r="D16" i="2"/>
  <c r="D14" i="2"/>
  <c r="D17" i="1"/>
  <c r="D15" i="1"/>
  <c r="G134" i="7" l="1"/>
  <c r="G138" i="7" s="1"/>
  <c r="I140" i="7" s="1"/>
  <c r="B16" i="2"/>
  <c r="B17" i="1"/>
  <c r="G106" i="2"/>
  <c r="G105" i="2"/>
  <c r="G11" i="1" l="1"/>
  <c r="G108" i="1"/>
  <c r="G107" i="1"/>
  <c r="G113" i="2" l="1"/>
  <c r="G112" i="2"/>
  <c r="G115" i="1" l="1"/>
  <c r="G114" i="1"/>
  <c r="G15" i="2" l="1"/>
  <c r="G16" i="1"/>
  <c r="G26" i="2" l="1"/>
  <c r="G27" i="1"/>
  <c r="G16" i="2" l="1"/>
  <c r="G14" i="2"/>
  <c r="G13" i="2"/>
  <c r="G12" i="2" s="1"/>
  <c r="B13" i="2"/>
  <c r="B14" i="2" s="1"/>
  <c r="G17" i="1"/>
  <c r="G15" i="1"/>
  <c r="G14" i="1"/>
  <c r="B14" i="1"/>
  <c r="B15" i="1" s="1"/>
  <c r="B16" i="1" s="1"/>
  <c r="B15" i="2" l="1"/>
  <c r="G6" i="1"/>
  <c r="G37" i="2" l="1"/>
  <c r="G116" i="1" l="1"/>
  <c r="G114" i="2"/>
  <c r="G38" i="1" l="1"/>
  <c r="G73" i="2" l="1"/>
  <c r="G72" i="2"/>
  <c r="G75" i="1"/>
  <c r="G74" i="1"/>
  <c r="G116" i="2" l="1"/>
  <c r="G119" i="2" l="1"/>
  <c r="G118" i="2"/>
  <c r="G117" i="2"/>
  <c r="G115" i="2"/>
  <c r="G111" i="2"/>
  <c r="G110" i="2"/>
  <c r="G109" i="2"/>
  <c r="G108" i="2"/>
  <c r="G107" i="2"/>
  <c r="G104" i="2"/>
  <c r="G103" i="2"/>
  <c r="B103" i="2"/>
  <c r="B104" i="2" s="1"/>
  <c r="G101" i="2"/>
  <c r="G100" i="2" s="1"/>
  <c r="B101" i="2"/>
  <c r="G99" i="2"/>
  <c r="G98" i="2"/>
  <c r="G97" i="2"/>
  <c r="G96" i="2"/>
  <c r="B96" i="2"/>
  <c r="B97" i="2" s="1"/>
  <c r="B98" i="2" s="1"/>
  <c r="B99" i="2" s="1"/>
  <c r="G94" i="2"/>
  <c r="G93" i="2"/>
  <c r="G92" i="2"/>
  <c r="G91" i="2"/>
  <c r="G90" i="2"/>
  <c r="B90" i="2"/>
  <c r="B91" i="2" s="1"/>
  <c r="B92" i="2" s="1"/>
  <c r="B93" i="2" s="1"/>
  <c r="B94" i="2" s="1"/>
  <c r="G88" i="2"/>
  <c r="G87" i="2"/>
  <c r="G86" i="2"/>
  <c r="G85" i="2"/>
  <c r="G84" i="2"/>
  <c r="G83" i="2"/>
  <c r="G82" i="2"/>
  <c r="G81" i="2"/>
  <c r="G80" i="2"/>
  <c r="G79" i="2"/>
  <c r="G78" i="2"/>
  <c r="G77" i="2"/>
  <c r="B77" i="2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G75" i="2"/>
  <c r="G74" i="2"/>
  <c r="G71" i="2"/>
  <c r="G70" i="2"/>
  <c r="G69" i="2"/>
  <c r="G68" i="2"/>
  <c r="G67" i="2"/>
  <c r="G66" i="2"/>
  <c r="G65" i="2"/>
  <c r="G64" i="2"/>
  <c r="B64" i="2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G62" i="2"/>
  <c r="G61" i="2"/>
  <c r="G60" i="2"/>
  <c r="G59" i="2"/>
  <c r="G58" i="2"/>
  <c r="G57" i="2"/>
  <c r="B57" i="2"/>
  <c r="B58" i="2" s="1"/>
  <c r="B59" i="2" s="1"/>
  <c r="B60" i="2" s="1"/>
  <c r="B61" i="2" s="1"/>
  <c r="B62" i="2" s="1"/>
  <c r="G55" i="2"/>
  <c r="G54" i="2"/>
  <c r="G53" i="2"/>
  <c r="G52" i="2"/>
  <c r="B52" i="2"/>
  <c r="B53" i="2" s="1"/>
  <c r="B54" i="2" s="1"/>
  <c r="B55" i="2" s="1"/>
  <c r="G50" i="2"/>
  <c r="G49" i="2"/>
  <c r="G48" i="2"/>
  <c r="G47" i="2"/>
  <c r="B47" i="2"/>
  <c r="B48" i="2" s="1"/>
  <c r="G45" i="2"/>
  <c r="G44" i="2"/>
  <c r="G43" i="2"/>
  <c r="G42" i="2"/>
  <c r="G41" i="2"/>
  <c r="G40" i="2"/>
  <c r="B39" i="2"/>
  <c r="B40" i="2" s="1"/>
  <c r="B41" i="2" s="1"/>
  <c r="B42" i="2" s="1"/>
  <c r="B43" i="2" s="1"/>
  <c r="B44" i="2" s="1"/>
  <c r="B45" i="2" s="1"/>
  <c r="G36" i="2"/>
  <c r="G35" i="2"/>
  <c r="G34" i="2"/>
  <c r="G33" i="2"/>
  <c r="B33" i="2"/>
  <c r="B34" i="2" s="1"/>
  <c r="B35" i="2" s="1"/>
  <c r="B36" i="2" s="1"/>
  <c r="B37" i="2" s="1"/>
  <c r="G31" i="2"/>
  <c r="G30" i="2"/>
  <c r="G29" i="2"/>
  <c r="G28" i="2"/>
  <c r="G27" i="2"/>
  <c r="G25" i="2"/>
  <c r="G24" i="2"/>
  <c r="G23" i="2"/>
  <c r="G22" i="2"/>
  <c r="G21" i="2"/>
  <c r="G20" i="2"/>
  <c r="G19" i="2"/>
  <c r="G18" i="2"/>
  <c r="B18" i="2"/>
  <c r="G11" i="2"/>
  <c r="G10" i="2"/>
  <c r="G9" i="2"/>
  <c r="G7" i="2"/>
  <c r="G6" i="2"/>
  <c r="B6" i="2"/>
  <c r="B7" i="2" s="1"/>
  <c r="G121" i="1"/>
  <c r="G120" i="1"/>
  <c r="G119" i="1"/>
  <c r="G118" i="1"/>
  <c r="G117" i="1"/>
  <c r="G113" i="1"/>
  <c r="G112" i="1"/>
  <c r="G111" i="1"/>
  <c r="G110" i="1"/>
  <c r="G109" i="1"/>
  <c r="G106" i="1"/>
  <c r="G105" i="1"/>
  <c r="B105" i="1"/>
  <c r="G103" i="1"/>
  <c r="B103" i="1"/>
  <c r="G101" i="1"/>
  <c r="G100" i="1"/>
  <c r="G99" i="1"/>
  <c r="G98" i="1"/>
  <c r="B98" i="1"/>
  <c r="B99" i="1" s="1"/>
  <c r="B100" i="1" s="1"/>
  <c r="B101" i="1" s="1"/>
  <c r="G96" i="1"/>
  <c r="G95" i="1"/>
  <c r="G94" i="1"/>
  <c r="G93" i="1"/>
  <c r="G92" i="1"/>
  <c r="B92" i="1"/>
  <c r="B93" i="1" s="1"/>
  <c r="B94" i="1" s="1"/>
  <c r="B95" i="1" s="1"/>
  <c r="B96" i="1" s="1"/>
  <c r="G90" i="1"/>
  <c r="G89" i="1"/>
  <c r="G88" i="1"/>
  <c r="G87" i="1"/>
  <c r="G86" i="1"/>
  <c r="G85" i="1"/>
  <c r="G84" i="1"/>
  <c r="G83" i="1"/>
  <c r="G82" i="1"/>
  <c r="G81" i="1"/>
  <c r="G80" i="1"/>
  <c r="G79" i="1"/>
  <c r="B79" i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G77" i="1"/>
  <c r="G76" i="1"/>
  <c r="G73" i="1"/>
  <c r="G72" i="1"/>
  <c r="G71" i="1"/>
  <c r="G70" i="1"/>
  <c r="G69" i="1"/>
  <c r="G68" i="1"/>
  <c r="G67" i="1"/>
  <c r="G66" i="1"/>
  <c r="B66" i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G64" i="1"/>
  <c r="G63" i="1"/>
  <c r="G62" i="1"/>
  <c r="G61" i="1"/>
  <c r="B59" i="1"/>
  <c r="B60" i="1" s="1"/>
  <c r="B61" i="1" s="1"/>
  <c r="B62" i="1" s="1"/>
  <c r="B63" i="1" s="1"/>
  <c r="B64" i="1" s="1"/>
  <c r="G57" i="1"/>
  <c r="G56" i="1"/>
  <c r="G55" i="1"/>
  <c r="G54" i="1"/>
  <c r="B54" i="1"/>
  <c r="B55" i="1" s="1"/>
  <c r="B56" i="1" s="1"/>
  <c r="B57" i="1" s="1"/>
  <c r="G52" i="1"/>
  <c r="G51" i="1"/>
  <c r="G50" i="1"/>
  <c r="G49" i="1"/>
  <c r="B49" i="1"/>
  <c r="B50" i="1" s="1"/>
  <c r="B51" i="1" s="1"/>
  <c r="B52" i="1" s="1"/>
  <c r="G47" i="1"/>
  <c r="G46" i="1"/>
  <c r="G45" i="1"/>
  <c r="G44" i="1"/>
  <c r="G42" i="1"/>
  <c r="G41" i="1"/>
  <c r="B40" i="1"/>
  <c r="B41" i="1" s="1"/>
  <c r="B42" i="1" s="1"/>
  <c r="B43" i="1" s="1"/>
  <c r="B44" i="1" s="1"/>
  <c r="B45" i="1" s="1"/>
  <c r="B46" i="1" s="1"/>
  <c r="B47" i="1" s="1"/>
  <c r="G37" i="1"/>
  <c r="G36" i="1"/>
  <c r="G34" i="1"/>
  <c r="B34" i="1"/>
  <c r="B35" i="1" s="1"/>
  <c r="B36" i="1" s="1"/>
  <c r="B37" i="1" s="1"/>
  <c r="B38" i="1" s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G12" i="1"/>
  <c r="G10" i="1"/>
  <c r="G9" i="1"/>
  <c r="G8" i="1"/>
  <c r="G7" i="1"/>
  <c r="B6" i="1"/>
  <c r="B7" i="1" s="1"/>
  <c r="B8" i="1" s="1"/>
  <c r="B9" i="1" s="1"/>
  <c r="B111" i="2" l="1"/>
  <c r="B112" i="2" s="1"/>
  <c r="B113" i="2" s="1"/>
  <c r="B114" i="2" s="1"/>
  <c r="B115" i="2" s="1"/>
  <c r="B116" i="2" s="1"/>
  <c r="B117" i="2" s="1"/>
  <c r="B105" i="2"/>
  <c r="B106" i="2" s="1"/>
  <c r="B107" i="2" s="1"/>
  <c r="B108" i="2" s="1"/>
  <c r="B109" i="2" s="1"/>
  <c r="B110" i="2" s="1"/>
  <c r="G5" i="1"/>
  <c r="B118" i="2"/>
  <c r="B119" i="2" s="1"/>
  <c r="G17" i="2"/>
  <c r="G56" i="2"/>
  <c r="G102" i="2"/>
  <c r="B10" i="1"/>
  <c r="B12" i="1" s="1"/>
  <c r="B11" i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G95" i="2"/>
  <c r="G5" i="2"/>
  <c r="G32" i="2"/>
  <c r="G46" i="2"/>
  <c r="G76" i="2"/>
  <c r="G51" i="2"/>
  <c r="G63" i="2"/>
  <c r="G89" i="2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G13" i="1"/>
  <c r="G123" i="1" s="1"/>
  <c r="G35" i="1"/>
  <c r="G39" i="2"/>
  <c r="G38" i="2" s="1"/>
  <c r="B49" i="2"/>
  <c r="B50" i="2"/>
  <c r="G121" i="2" l="1"/>
  <c r="G43" i="1"/>
  <c r="G40" i="1"/>
  <c r="F130" i="2" l="1"/>
  <c r="F135" i="2"/>
  <c r="F127" i="2"/>
  <c r="F124" i="2"/>
  <c r="F129" i="2"/>
  <c r="F125" i="2"/>
  <c r="F128" i="2"/>
  <c r="F126" i="2"/>
  <c r="G60" i="1"/>
  <c r="G59" i="1"/>
  <c r="F131" i="2" l="1"/>
  <c r="G133" i="2" s="1"/>
  <c r="F137" i="1"/>
  <c r="G137" i="2" l="1"/>
  <c r="I138" i="2" s="1"/>
  <c r="F129" i="1"/>
  <c r="F132" i="1"/>
  <c r="F128" i="1"/>
  <c r="F131" i="1"/>
  <c r="F127" i="1"/>
  <c r="F130" i="1"/>
  <c r="F126" i="1"/>
  <c r="G135" i="1" l="1"/>
  <c r="F133" i="1"/>
  <c r="G139" i="1" l="1"/>
  <c r="I141" i="1" s="1"/>
</calcChain>
</file>

<file path=xl/sharedStrings.xml><?xml version="1.0" encoding="utf-8"?>
<sst xmlns="http://schemas.openxmlformats.org/spreadsheetml/2006/main" count="2006" uniqueCount="185">
  <si>
    <t>PRESUPUESTO "CONSTRUCCIÓN FARMACIA DEL PUEBLO 35 M²", 
CENTRO DE PRIMER NIVEL AMIAMA GÓMEZ, AZUA, REP. DOM.</t>
  </si>
  <si>
    <t>PARTIDAS</t>
  </si>
  <si>
    <t>CANTIDAD</t>
  </si>
  <si>
    <t>UNIDAD</t>
  </si>
  <si>
    <t>PRECIO UNITARIO</t>
  </si>
  <si>
    <t>VALOR</t>
  </si>
  <si>
    <t>PRELIMINARES</t>
  </si>
  <si>
    <t>Acondicionamiento y Limpieza de solar</t>
  </si>
  <si>
    <t>m²</t>
  </si>
  <si>
    <t>Replanteo</t>
  </si>
  <si>
    <t>Fumigación</t>
  </si>
  <si>
    <t>Letrero en estructura metálica 2.40m X 1.50m " Obra en Construcción"</t>
  </si>
  <si>
    <t>ud</t>
  </si>
  <si>
    <t>Caseta de materiales 10 m²</t>
  </si>
  <si>
    <t>Demolición Hormigón armado (incluye bote)</t>
  </si>
  <si>
    <t>m³</t>
  </si>
  <si>
    <t>MOVIMIENTO DE TIERRA</t>
  </si>
  <si>
    <t xml:space="preserve">Excavación zapata de muro de 6" </t>
  </si>
  <si>
    <t>Relleno de Reposición</t>
  </si>
  <si>
    <t>Bote de Material</t>
  </si>
  <si>
    <t>HORMIGÓN ARMADO</t>
  </si>
  <si>
    <t>Columnas CA 0.15m X 0.30m (6 Ø1/2" est. Ø3/8" @ 0.20m)</t>
  </si>
  <si>
    <t>Columnas C1 0.20m X 0.30m (6 Ø1/2" est. Ø3/8" @ 0.20m)</t>
  </si>
  <si>
    <t>Columnas C2 0.15m X 0.40m (6 Ø1/2" est. Ø3/8" @ 0.20m)</t>
  </si>
  <si>
    <t>Viga de amarre N.P.  0.15m X 0.20m (4 Ø3/8" est. Ø3/8" @ 0.20m)</t>
  </si>
  <si>
    <t>Viga VA 0.15m X 0.30m (4 Ø1/2" est. Ø3/8" @ 0.20m)</t>
  </si>
  <si>
    <t>Viga V1 0.25m X 0.30m (6 Ø1/2" est. Ø3/8" @ 0.20m)</t>
  </si>
  <si>
    <t>Dintel D1 0.15m X 0.20m (4 Ø3/8" est. Ø3/8" @ 0.20m)</t>
  </si>
  <si>
    <t>Losa de piso H=0.07 m (malla D2.3 x D2.3, 0.15 x 0.15)</t>
  </si>
  <si>
    <t>Losa de techo H=0.12 m (est. XY Ø3/8" @ 0.20m)</t>
  </si>
  <si>
    <t xml:space="preserve">Acera perimetral FP H=0.10 m (malla D2.3 x D2.3, 0.15 x 0.15) </t>
  </si>
  <si>
    <t>MAMPOSTERÍA</t>
  </si>
  <si>
    <t>Bloque de 6'' B.N.P. - Ø 3/8 @ 0.40, serpentina 2 Ø3/8 @ 0.60</t>
  </si>
  <si>
    <t>Bloque de 6'' S.N.P. - Ø 3/8 @ 0.40, serpentina 2 Ø3/8 @ 0.60</t>
  </si>
  <si>
    <t>MR 6'' S.N.P. - Ø 3/8 @ 0.20, serpentina 2 Ø3/8 @ 0.20</t>
  </si>
  <si>
    <t>Bloque antepecho de 6'' S.N.P. - Ø 3/8 vertical @ 0.80</t>
  </si>
  <si>
    <t>TERMINACIÓN DE SUPERFICIES</t>
  </si>
  <si>
    <t>Fraguache</t>
  </si>
  <si>
    <t>Pañete de Techo</t>
  </si>
  <si>
    <t>Pañete Interior y Exterior</t>
  </si>
  <si>
    <t>Pañete antepecho</t>
  </si>
  <si>
    <t>Cantos</t>
  </si>
  <si>
    <t>m</t>
  </si>
  <si>
    <t>Mochetas</t>
  </si>
  <si>
    <t>Escalones</t>
  </si>
  <si>
    <t xml:space="preserve">Conten </t>
  </si>
  <si>
    <t>TERMINACIÓN DE TECHO</t>
  </si>
  <si>
    <t>Fino de Techo</t>
  </si>
  <si>
    <t>Impermeabilización asfáltica 3mm gris oscuro (acabado pizzara)</t>
  </si>
  <si>
    <t>Cornisa de cemento en antepecho</t>
  </si>
  <si>
    <t>Zabaletas</t>
  </si>
  <si>
    <t>TERMINACIONES</t>
  </si>
  <si>
    <t xml:space="preserve">Pisos de granito 0.40 m X 0.40 m </t>
  </si>
  <si>
    <t>Zócalos de granito 0.40 m X 0.10 m</t>
  </si>
  <si>
    <t>Pulido y cristalizado pisos de granito</t>
  </si>
  <si>
    <t>Cerámica de pared Baño 0.25 m X 0.40 m</t>
  </si>
  <si>
    <t>PINTURA</t>
  </si>
  <si>
    <t>Pintura base (acrílica)</t>
  </si>
  <si>
    <t>Pintura interior y exterior (semi-gloss)</t>
  </si>
  <si>
    <t>Pintura de Techo (acrílica)</t>
  </si>
  <si>
    <t>Pintura verja malla ciclónica (esmalte)</t>
  </si>
  <si>
    <t>Pintura de muros de verja (semi-gloss)</t>
  </si>
  <si>
    <t>Pintura exterior Centro de Salud (semi-gloss)</t>
  </si>
  <si>
    <t>INSTALACIÓN SANITARIA</t>
  </si>
  <si>
    <t>Inodoros</t>
  </si>
  <si>
    <t>Lavamanos con pedestal</t>
  </si>
  <si>
    <t>Desagüe Piso - Ø 2"</t>
  </si>
  <si>
    <t>Bajantes Pluviales - Ø 3"</t>
  </si>
  <si>
    <t>Ventilación aparatos sanitarios - Ø 3"</t>
  </si>
  <si>
    <t>Tinaco 265 gls</t>
  </si>
  <si>
    <t>Vertedero (inc. cerámicas, llave de chorro, etc)</t>
  </si>
  <si>
    <t>Cámara de inspección 60x60x60 cm</t>
  </si>
  <si>
    <t>Inst. Agua Potable (exterior, inc. piezas y mano de obra)</t>
  </si>
  <si>
    <t>Inst. Aguas Negras (exterior, inc. piezas y mano de obra)</t>
  </si>
  <si>
    <t>INSTALACIÓN ELÉCTRICA</t>
  </si>
  <si>
    <t>Lámpara p/techo con trans globe10"</t>
  </si>
  <si>
    <t>Lámparas fluorescentes 2X2 de 4tubos 32watt</t>
  </si>
  <si>
    <t>Lámparas fluorescentes 2X4 de 4tubos 32watt</t>
  </si>
  <si>
    <t>Lámpara tortuga p/pared con rejilla color blanco 9"</t>
  </si>
  <si>
    <t>Interruptor sencillo</t>
  </si>
  <si>
    <t>Interruptor triple</t>
  </si>
  <si>
    <t>Tomacorriente 110V</t>
  </si>
  <si>
    <t>Tomacorriente 220V</t>
  </si>
  <si>
    <t>Abanicos de techo s/globo</t>
  </si>
  <si>
    <t>Panel de Distribución 6-12 Circuitos</t>
  </si>
  <si>
    <t>Registros eléctricos 60x60x60 cm</t>
  </si>
  <si>
    <t>Interconexión a Sistema Existente (inc. instalación sist. Tierra)</t>
  </si>
  <si>
    <t>PORTAJE</t>
  </si>
  <si>
    <t>VENTANAS</t>
  </si>
  <si>
    <t xml:space="preserve">Ventanas Corredizas 1.20 m X 1.10 m </t>
  </si>
  <si>
    <t>Ventanas Corredizas 1.20 m X 0.60 m</t>
  </si>
  <si>
    <t>Ventanas Corredizas 0.60 m X 0.60 m</t>
  </si>
  <si>
    <t>Laminado de ventana corredizas 1.20 m X 0.60 m</t>
  </si>
  <si>
    <t>HERRERÍA</t>
  </si>
  <si>
    <t>Herrería Ventanas (barras 5/8" Separación 0.10m Vertical, 0.25m Horizontal,  planchuelas 1 1/2" * 3 1/16" en todos los bordes)</t>
  </si>
  <si>
    <t>P²</t>
  </si>
  <si>
    <t>MISCELANEOS</t>
  </si>
  <si>
    <t>Suministro e instalación de puerta malla ciclónica  1.30 m</t>
  </si>
  <si>
    <t>Suministro e instalación Inversor 2.5K</t>
  </si>
  <si>
    <t>Suministro e instalación protector para baterías de Inversor</t>
  </si>
  <si>
    <t>Suministro e instalación A/A Pared Split 24000 BTU SEER 13</t>
  </si>
  <si>
    <t>Suministro e instalación protector de consola de A/A</t>
  </si>
  <si>
    <t>Anaqueles metálicos blancos 45" largo X 15" ancho X 7' alto (6 Bandejas)</t>
  </si>
  <si>
    <t>Letrero estructura aluminio, impresión Vinil 2.80m X 0.40m " Farmacia del Pueblo"</t>
  </si>
  <si>
    <t>pa</t>
  </si>
  <si>
    <t>Barandas con tubos de hierro garvanizado 2"  (inc. Pintura esmalte blanco)</t>
  </si>
  <si>
    <t>Colocación de grava decorativa</t>
  </si>
  <si>
    <t>Limpieza Continua y Final</t>
  </si>
  <si>
    <t>TOTAL GASTOS DIRECTOS</t>
  </si>
  <si>
    <t>GASTOS INDIRECTOS</t>
  </si>
  <si>
    <t>Dirección Técnica y Responsabilidad</t>
  </si>
  <si>
    <t>C. D.</t>
  </si>
  <si>
    <t>Gastos Administrativos</t>
  </si>
  <si>
    <t>Supervisión</t>
  </si>
  <si>
    <t xml:space="preserve">Seguros y Fianzas </t>
  </si>
  <si>
    <t>Pensión y Jubilación</t>
  </si>
  <si>
    <t>Transporte</t>
  </si>
  <si>
    <t>CODIA</t>
  </si>
  <si>
    <t>ITBIS (dirección técnica y responsabilidad)</t>
  </si>
  <si>
    <t>D.T.</t>
  </si>
  <si>
    <t>SUB-TOTAL</t>
  </si>
  <si>
    <t xml:space="preserve">Imprevistos de Construcción     </t>
  </si>
  <si>
    <t>TOTAL GASTOS</t>
  </si>
  <si>
    <t>PRESUPUESTO "CONSTRUCCIÓN FARMACIA DEL PUEBLO 35 M²", 
CENTRO DE PRIMER NIVEL LAS CAÑITAS, AZUA,  REP. DOM.</t>
  </si>
  <si>
    <t>Corte de árbol mediano (incluye bote)</t>
  </si>
  <si>
    <t>Laminado de ventana corredizas 2(1.20X0.60) mts</t>
  </si>
  <si>
    <t>Viga Vm 0.15m X 0.30m (4 Ø1/2" est. Ø1/2" @ 0.20m)</t>
  </si>
  <si>
    <t>Muestra y rotura de probetas (zapatas, columnas, vigas y losa)</t>
  </si>
  <si>
    <t>Base de hormigón para tinaco y unidad exterior de A/A (H=0.07 m)</t>
  </si>
  <si>
    <t>Pozo filtrante perforado en 8" encamisado en 6" pvc</t>
  </si>
  <si>
    <t>pies</t>
  </si>
  <si>
    <t xml:space="preserve">Construcción Séptico 1.30x2.30x1.65 m.  </t>
  </si>
  <si>
    <t>Tramerías para farmacias blancos 84" alto X 36" largo X 10" profundidad (7 Bandejas)</t>
  </si>
  <si>
    <t>Tramerías para farmacias blancos 84" alto X 48" largo X 10" profundidad (7 Bandejas)</t>
  </si>
  <si>
    <t>Bordillos 2 líneas (inc. zapata, 2 líneas de bloques y terminación)</t>
  </si>
  <si>
    <t>Bordillos 4 líneas (inc. zapata, 4 líneas de bloques y terminación)</t>
  </si>
  <si>
    <t>Desintalación de malla ciclónica y domolición de bordillos (inc. bote)</t>
  </si>
  <si>
    <t>Demolición aceras y contenes (incluye bote)</t>
  </si>
  <si>
    <t>Puerta Principal - Comercial 1.00 m X 2.10 m (inc. llavín, brazo hidráulico, tope, etc)</t>
  </si>
  <si>
    <t>Puertas Secundarias - Polimetal 0.90 m X 2.10 m (inc. llavín, etc)</t>
  </si>
  <si>
    <t>Puertas Secundarias - Polimetal 0.80 m X 2.10 m (inc. llavín, etc)</t>
  </si>
  <si>
    <t>Puerta enrollable - Entrada hueco 1.00 m X 2.10m (inc. llavín, etc)</t>
  </si>
  <si>
    <t>Puerta enrollable - Trasera hueco 0.90 m X 2.10 m (inc. llavín, etc)</t>
  </si>
  <si>
    <t>Demolición de muros de verja 1.30 m (inc. corte de malla, bote y terminación)</t>
  </si>
  <si>
    <t>Suministro Baterías AGM 12 VOLT 220 AMP Libre de Mantenimiento</t>
  </si>
  <si>
    <t>Construcción Verja Perimetral en malla ciclónica</t>
  </si>
  <si>
    <t>PRESUPUESTO "CONSTRUCCIÓN FARMACIA DEL PUEBLO 25 M²", 
CENTRO DE PRIMER NIVEL LAS LOMAS, AZUA,  REP. DOM.</t>
  </si>
  <si>
    <t>Construcción de Asta de Bandera</t>
  </si>
  <si>
    <t>Podar árbol (incluye bote)</t>
  </si>
  <si>
    <t>Columnas C2 0.30m X 0.30m (6 Ø1/2" est. Ø3/8" @ 0.20m)</t>
  </si>
  <si>
    <t>Bordillos 3 líneas (inc. zapata, 3 líneas de bloques y terminación)</t>
  </si>
  <si>
    <t>Interruptor doble</t>
  </si>
  <si>
    <t>Demolición de muros de verja (inc. corte de malla, bote y terminación)</t>
  </si>
  <si>
    <t>Suministro e instalación de puerta malla ciclónica  2.00 m</t>
  </si>
  <si>
    <t>Letrero estructura aluminio, impresión Vinil 1.80m X 0.40m " Farmacia del Pueblo"</t>
  </si>
  <si>
    <t>PRESUPUESTO "CONSTRUCCIÓN FARMACIA DEL PUEBLO 35 M²", 
CENTRO DE PRIMER NIVEL LOS NEGROS, AZUA, REP. DOM.</t>
  </si>
  <si>
    <t>Corte de árbol grande (incluye bote)</t>
  </si>
  <si>
    <t>Colocación de Zabaletas en muros de verja</t>
  </si>
  <si>
    <t>Pañete muros de verja</t>
  </si>
  <si>
    <t>Cornisa de cemento en antepechos</t>
  </si>
  <si>
    <t>Letrero acrílico letras relieve 8'' con luces led "PROMESECAL Farmacia del Pueblo"</t>
  </si>
  <si>
    <t>ml</t>
  </si>
  <si>
    <t>Registros eléctricos</t>
  </si>
  <si>
    <t>Cámara de Inspección</t>
  </si>
  <si>
    <t>Tinaco 150 gls</t>
  </si>
  <si>
    <t>Relleno material granular, con densidad seca míinima de 1,800 kg/m3, con finos no mayores de un 20% y un indice plástico no mayor a un 10% debidamente compactado en capas no mayores de 0.20 mts, a un 95% del Proctor Modificado</t>
  </si>
  <si>
    <t>Pruebas de compactación con Ganmadensimetro (14 capas de 20 cm, H=2.80 m)</t>
  </si>
  <si>
    <t>Ensayo granolumétrico, limites de atterberg, proctor y ensayo de CBR</t>
  </si>
  <si>
    <t xml:space="preserve">Replanteo </t>
  </si>
  <si>
    <t>Acondicionamiento y limpieza de solar</t>
  </si>
  <si>
    <t>PRESUPUESTO "CONSTRUCCIÓN FARMACIA DEL PUEBLO 25 M²", 
HOSPTIAL MUNICIPAL DE HAINA, SAN CRISTÓBAL, REP. DOM.</t>
  </si>
  <si>
    <t>Construcción séptico 1.30x2.30x1.65 m.  (inc. conexión a filtrante)</t>
  </si>
  <si>
    <t>PRESUPUESTO "CONSTRUCCIÓN FARMACIA DEL PUEBLO 35 M²", 
CENTRO DE PRIMER NIVEL CUMAYASA KM 10, LA ROMANA, REP. DOM.</t>
  </si>
  <si>
    <t>PRESUPUESTO "CONSTRUCCIÓN FARMACIA DEL PUEBLO 35 M²", 
CENTRO DE PRIMER NIVEL CAMBITA EL PUEBLO, SAN CRISTÓBAL, REP. DOM.</t>
  </si>
  <si>
    <t>Letrero estructura aluminio impresión Vinil 1.80mX0.40m " Farmacia del Pueblo"</t>
  </si>
  <si>
    <t>PRESUPUESTO "CONSTRUCCIÓN FARMACIA DEL PUEBLO 25 M²", 
CENTRO DE PRIMER NIVEL DR. RAFAEL GALLARDO, SAN CRISTÓBAL, REP. DOM.</t>
  </si>
  <si>
    <t>Relleno caliche compactado</t>
  </si>
  <si>
    <t>Demolición de muros de verja 1.30m (inc. corte de malla, bote y terminación)</t>
  </si>
  <si>
    <t>Losa de piso parqueo H=0.15 m (malla D2.3 x D2.3, 0.10 x 0.10)</t>
  </si>
  <si>
    <t>Pintura de señalización</t>
  </si>
  <si>
    <t>Zapatas de muros 6" H=0.30m (4Ø 3/8 est. Ø 3/8 @ 0.15)</t>
  </si>
  <si>
    <t>Zapatas de columnas C1 H=0.30m, 1.00m X 1.00m (est. XY Ø1/2" @ 0.15m)</t>
  </si>
  <si>
    <t xml:space="preserve">Excavación caliche compactado zapata de muro de 6" </t>
  </si>
  <si>
    <t>Excavación con equipo</t>
  </si>
  <si>
    <t>Corte y demolición de asfalto (incluye bote)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</si>
</sst>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1C0A]d&quot; de &quot;mmmm&quot; del &quot;yyyy;@"/>
    <numFmt numFmtId="166" formatCode="&quot;$&quot;#,##0.00"/>
    <numFmt numFmtId="167" formatCode="_-&quot;$&quot;* #,##0.00_-;\-&quot;$&quot;* #,##0.00_-;_-&quot;$&quot;* &quot;-&quot;??_-;_-@_-"/>
    <numFmt numFmtId="168" formatCode="0.0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Lucida Sans"/>
      <family val="2"/>
    </font>
    <font>
      <b/>
      <sz val="10"/>
      <color indexed="9"/>
      <name val="Perpetua"/>
      <family val="1"/>
    </font>
    <font>
      <b/>
      <sz val="8"/>
      <color indexed="9"/>
      <name val="Perpetua"/>
      <family val="1"/>
    </font>
    <font>
      <b/>
      <sz val="8"/>
      <name val="Tahoma"/>
      <family val="2"/>
    </font>
    <font>
      <b/>
      <sz val="8"/>
      <name val="Lucida Handwriting"/>
      <family val="4"/>
    </font>
    <font>
      <sz val="8"/>
      <name val="Lucida Handwriting"/>
      <family val="4"/>
    </font>
    <font>
      <sz val="7"/>
      <name val="Tahoma"/>
      <family val="2"/>
    </font>
    <font>
      <sz val="10"/>
      <name val="Lucida Handwriting"/>
      <family val="4"/>
    </font>
    <font>
      <b/>
      <sz val="10"/>
      <name val="Lucida Handwriting"/>
      <family val="4"/>
    </font>
    <font>
      <b/>
      <sz val="7"/>
      <name val="Lucida Handwriting"/>
      <family val="4"/>
    </font>
    <font>
      <sz val="7"/>
      <name val="Lucida Handwriting"/>
      <family val="4"/>
    </font>
    <font>
      <sz val="10"/>
      <name val="Tahoma"/>
      <family val="2"/>
    </font>
    <font>
      <sz val="10"/>
      <name val="Lucida Sans"/>
      <family val="2"/>
    </font>
    <font>
      <b/>
      <sz val="7"/>
      <color rgb="FF000000"/>
      <name val="Lucida Sans"/>
      <family val="2"/>
    </font>
    <font>
      <sz val="11"/>
      <color rgb="FF000000"/>
      <name val="Calibri"/>
      <family val="2"/>
      <charset val="204"/>
    </font>
    <font>
      <sz val="7"/>
      <color rgb="FF000000"/>
      <name val="Lucida Sans"/>
      <family val="2"/>
    </font>
    <font>
      <sz val="10"/>
      <name val="Arial"/>
    </font>
    <font>
      <b/>
      <sz val="7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1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  <protection locked="0"/>
    </xf>
    <xf numFmtId="43" fontId="9" fillId="3" borderId="3" xfId="1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40" fontId="9" fillId="3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2" fontId="11" fillId="0" borderId="0" xfId="0" applyNumberFormat="1" applyFont="1" applyAlignment="1">
      <alignment horizontal="right" vertical="center"/>
    </xf>
    <xf numFmtId="43" fontId="5" fillId="0" borderId="0" xfId="2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40" fontId="5" fillId="0" borderId="0" xfId="2" applyNumberFormat="1" applyFont="1" applyBorder="1" applyAlignment="1">
      <alignment vertical="top"/>
    </xf>
    <xf numFmtId="0" fontId="9" fillId="3" borderId="2" xfId="3" applyFont="1" applyFill="1" applyBorder="1" applyAlignment="1" applyProtection="1">
      <alignment vertical="center"/>
    </xf>
    <xf numFmtId="43" fontId="3" fillId="0" borderId="0" xfId="0" applyNumberFormat="1" applyFont="1"/>
    <xf numFmtId="43" fontId="5" fillId="0" borderId="0" xfId="2" applyFont="1" applyFill="1" applyBorder="1" applyAlignment="1">
      <alignment vertical="center"/>
    </xf>
    <xf numFmtId="40" fontId="5" fillId="0" borderId="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/>
    <xf numFmtId="43" fontId="5" fillId="0" borderId="0" xfId="1" applyFont="1" applyFill="1" applyBorder="1" applyAlignment="1">
      <alignment vertical="top"/>
    </xf>
    <xf numFmtId="40" fontId="5" fillId="0" borderId="0" xfId="1" applyNumberFormat="1" applyFont="1" applyBorder="1" applyAlignment="1">
      <alignment vertical="top"/>
    </xf>
    <xf numFmtId="164" fontId="12" fillId="5" borderId="1" xfId="4" applyFont="1" applyFill="1" applyBorder="1" applyProtection="1"/>
    <xf numFmtId="0" fontId="13" fillId="5" borderId="2" xfId="0" applyFont="1" applyFill="1" applyBorder="1" applyAlignment="1" applyProtection="1">
      <alignment vertical="center"/>
    </xf>
    <xf numFmtId="164" fontId="12" fillId="5" borderId="2" xfId="4" applyFont="1" applyFill="1" applyBorder="1" applyAlignment="1" applyProtection="1">
      <alignment vertical="center"/>
    </xf>
    <xf numFmtId="0" fontId="12" fillId="5" borderId="2" xfId="0" applyFont="1" applyFill="1" applyBorder="1" applyAlignment="1" applyProtection="1">
      <alignment vertical="center"/>
    </xf>
    <xf numFmtId="164" fontId="12" fillId="5" borderId="2" xfId="4" applyFont="1" applyFill="1" applyBorder="1" applyAlignment="1" applyProtection="1">
      <alignment vertical="center"/>
      <protection locked="0"/>
    </xf>
    <xf numFmtId="43" fontId="15" fillId="5" borderId="2" xfId="1" applyFont="1" applyFill="1" applyBorder="1" applyAlignment="1">
      <alignment vertical="center"/>
    </xf>
    <xf numFmtId="40" fontId="14" fillId="5" borderId="3" xfId="1" applyNumberFormat="1" applyFont="1" applyFill="1" applyBorder="1" applyAlignment="1">
      <alignment vertical="center"/>
    </xf>
    <xf numFmtId="0" fontId="16" fillId="0" borderId="0" xfId="0" applyFont="1" applyProtection="1"/>
    <xf numFmtId="0" fontId="17" fillId="0" borderId="0" xfId="0" applyFont="1" applyBorder="1" applyProtection="1"/>
    <xf numFmtId="164" fontId="17" fillId="0" borderId="0" xfId="4" applyFont="1" applyBorder="1" applyProtection="1"/>
    <xf numFmtId="164" fontId="17" fillId="0" borderId="0" xfId="4" applyFont="1" applyBorder="1" applyProtection="1">
      <protection locked="0"/>
    </xf>
    <xf numFmtId="40" fontId="17" fillId="0" borderId="0" xfId="0" applyNumberFormat="1" applyFont="1" applyBorder="1" applyProtection="1">
      <protection locked="0"/>
    </xf>
    <xf numFmtId="43" fontId="5" fillId="0" borderId="0" xfId="1" applyFont="1" applyBorder="1"/>
    <xf numFmtId="40" fontId="5" fillId="0" borderId="0" xfId="0" applyNumberFormat="1" applyFont="1" applyBorder="1"/>
    <xf numFmtId="0" fontId="18" fillId="0" borderId="0" xfId="5" applyFont="1" applyBorder="1" applyAlignment="1">
      <alignment horizontal="left" vertical="center" wrapText="1"/>
    </xf>
    <xf numFmtId="10" fontId="20" fillId="0" borderId="0" xfId="6" applyNumberFormat="1" applyFont="1" applyBorder="1" applyAlignment="1">
      <alignment horizontal="right" vertical="center"/>
    </xf>
    <xf numFmtId="0" fontId="20" fillId="0" borderId="0" xfId="5" applyFont="1" applyBorder="1" applyAlignment="1">
      <alignment horizontal="center" vertical="center"/>
    </xf>
    <xf numFmtId="164" fontId="20" fillId="0" borderId="0" xfId="7" applyFont="1" applyBorder="1" applyAlignment="1">
      <alignment horizontal="left" vertical="center"/>
    </xf>
    <xf numFmtId="43" fontId="5" fillId="0" borderId="0" xfId="2" applyFont="1" applyBorder="1"/>
    <xf numFmtId="0" fontId="20" fillId="0" borderId="0" xfId="5" applyFont="1" applyBorder="1" applyAlignment="1">
      <alignment horizontal="left" vertical="center" wrapText="1"/>
    </xf>
    <xf numFmtId="43" fontId="5" fillId="0" borderId="0" xfId="2" applyFont="1" applyFill="1" applyBorder="1"/>
    <xf numFmtId="16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0" fontId="17" fillId="0" borderId="0" xfId="8" applyNumberFormat="1" applyFont="1" applyFill="1" applyBorder="1" applyAlignment="1" applyProtection="1">
      <alignment horizontal="right"/>
    </xf>
    <xf numFmtId="16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/>
    <xf numFmtId="0" fontId="13" fillId="0" borderId="0" xfId="0" applyFont="1" applyBorder="1" applyProtection="1"/>
    <xf numFmtId="164" fontId="12" fillId="0" borderId="0" xfId="4" applyFont="1" applyBorder="1" applyProtection="1"/>
    <xf numFmtId="0" fontId="12" fillId="0" borderId="0" xfId="0" applyFont="1" applyBorder="1" applyProtection="1"/>
    <xf numFmtId="164" fontId="12" fillId="0" borderId="0" xfId="4" applyFont="1" applyBorder="1" applyProtection="1">
      <protection locked="0"/>
    </xf>
    <xf numFmtId="40" fontId="13" fillId="0" borderId="0" xfId="4" applyNumberFormat="1" applyFont="1" applyBorder="1" applyProtection="1">
      <protection locked="0"/>
    </xf>
    <xf numFmtId="43" fontId="15" fillId="0" borderId="0" xfId="1" applyFont="1" applyBorder="1"/>
    <xf numFmtId="40" fontId="14" fillId="0" borderId="0" xfId="1" applyNumberFormat="1" applyFont="1" applyBorder="1"/>
    <xf numFmtId="10" fontId="5" fillId="0" borderId="0" xfId="8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5" fillId="0" borderId="0" xfId="1" applyFont="1" applyFill="1" applyBorder="1"/>
    <xf numFmtId="0" fontId="16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vertical="center"/>
      <protection locked="0"/>
    </xf>
    <xf numFmtId="164" fontId="12" fillId="6" borderId="2" xfId="4" applyFont="1" applyFill="1" applyBorder="1" applyAlignment="1" applyProtection="1">
      <alignment vertical="center"/>
      <protection locked="0"/>
    </xf>
    <xf numFmtId="0" fontId="12" fillId="6" borderId="2" xfId="0" applyFont="1" applyFill="1" applyBorder="1" applyAlignment="1" applyProtection="1">
      <alignment vertical="center"/>
      <protection locked="0"/>
    </xf>
    <xf numFmtId="43" fontId="14" fillId="6" borderId="3" xfId="1" applyFont="1" applyFill="1" applyBorder="1" applyAlignment="1">
      <alignment vertical="center"/>
    </xf>
    <xf numFmtId="43" fontId="15" fillId="6" borderId="2" xfId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4" fillId="6" borderId="3" xfId="0" applyNumberFormat="1" applyFont="1" applyFill="1" applyBorder="1" applyAlignment="1">
      <alignment vertical="center"/>
    </xf>
    <xf numFmtId="10" fontId="5" fillId="0" borderId="0" xfId="18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164" fontId="5" fillId="0" borderId="0" xfId="2" applyNumberFormat="1" applyFont="1" applyBorder="1" applyAlignment="1">
      <alignment vertical="center"/>
    </xf>
    <xf numFmtId="43" fontId="14" fillId="5" borderId="3" xfId="2" applyNumberFormat="1" applyFont="1" applyFill="1" applyBorder="1" applyAlignment="1">
      <alignment vertical="center"/>
    </xf>
    <xf numFmtId="0" fontId="3" fillId="0" borderId="0" xfId="25" applyFont="1"/>
    <xf numFmtId="0" fontId="4" fillId="0" borderId="0" xfId="25" applyFont="1" applyAlignment="1">
      <alignment horizontal="center" wrapText="1"/>
    </xf>
    <xf numFmtId="43" fontId="4" fillId="0" borderId="0" xfId="25" applyNumberFormat="1" applyFont="1" applyAlignment="1">
      <alignment horizontal="center"/>
    </xf>
    <xf numFmtId="0" fontId="4" fillId="0" borderId="0" xfId="25" applyFont="1" applyAlignment="1">
      <alignment horizontal="center"/>
    </xf>
    <xf numFmtId="4" fontId="3" fillId="0" borderId="0" xfId="25" applyNumberFormat="1" applyFont="1"/>
    <xf numFmtId="0" fontId="7" fillId="2" borderId="1" xfId="25" applyFont="1" applyFill="1" applyBorder="1" applyAlignment="1">
      <alignment horizontal="center" vertical="center"/>
    </xf>
    <xf numFmtId="0" fontId="7" fillId="2" borderId="2" xfId="25" applyFont="1" applyFill="1" applyBorder="1" applyAlignment="1">
      <alignment horizontal="center" vertical="center"/>
    </xf>
    <xf numFmtId="0" fontId="7" fillId="2" borderId="3" xfId="25" applyFont="1" applyFill="1" applyBorder="1" applyAlignment="1">
      <alignment horizontal="center" vertical="center"/>
    </xf>
    <xf numFmtId="0" fontId="8" fillId="0" borderId="0" xfId="25" applyFont="1" applyAlignment="1">
      <alignment horizontal="center"/>
    </xf>
    <xf numFmtId="0" fontId="9" fillId="3" borderId="1" xfId="25" applyFont="1" applyFill="1" applyBorder="1" applyAlignment="1" applyProtection="1">
      <alignment vertical="center"/>
    </xf>
    <xf numFmtId="0" fontId="9" fillId="3" borderId="2" xfId="25" applyFont="1" applyFill="1" applyBorder="1" applyAlignment="1" applyProtection="1">
      <alignment vertical="center"/>
    </xf>
    <xf numFmtId="0" fontId="10" fillId="3" borderId="2" xfId="25" applyFont="1" applyFill="1" applyBorder="1" applyAlignment="1" applyProtection="1">
      <alignment vertical="center"/>
    </xf>
    <xf numFmtId="0" fontId="10" fillId="3" borderId="2" xfId="25" applyFont="1" applyFill="1" applyBorder="1" applyAlignment="1" applyProtection="1">
      <alignment vertical="center"/>
      <protection locked="0"/>
    </xf>
    <xf numFmtId="164" fontId="9" fillId="3" borderId="3" xfId="1" applyNumberFormat="1" applyFont="1" applyFill="1" applyBorder="1" applyAlignment="1">
      <alignment vertical="center"/>
    </xf>
    <xf numFmtId="0" fontId="10" fillId="3" borderId="2" xfId="25" applyFont="1" applyFill="1" applyBorder="1" applyAlignment="1">
      <alignment vertical="center"/>
    </xf>
    <xf numFmtId="0" fontId="3" fillId="0" borderId="0" xfId="25" applyFont="1" applyAlignment="1">
      <alignment horizontal="center"/>
    </xf>
    <xf numFmtId="2" fontId="11" fillId="0" borderId="0" xfId="25" applyNumberFormat="1" applyFont="1" applyAlignment="1">
      <alignment horizontal="right" vertical="center"/>
    </xf>
    <xf numFmtId="0" fontId="5" fillId="4" borderId="0" xfId="25" applyFont="1" applyFill="1" applyBorder="1" applyAlignment="1">
      <alignment horizontal="center" vertical="top"/>
    </xf>
    <xf numFmtId="0" fontId="5" fillId="0" borderId="0" xfId="25" applyFont="1" applyBorder="1" applyAlignment="1"/>
    <xf numFmtId="43" fontId="5" fillId="0" borderId="0" xfId="2" applyNumberFormat="1" applyFont="1" applyBorder="1" applyAlignment="1">
      <alignment vertical="top"/>
    </xf>
    <xf numFmtId="43" fontId="5" fillId="0" borderId="0" xfId="2" applyFont="1" applyFill="1" applyBorder="1" applyAlignment="1">
      <alignment horizontal="left" vertical="center" wrapText="1"/>
    </xf>
    <xf numFmtId="0" fontId="5" fillId="4" borderId="0" xfId="25" applyFont="1" applyFill="1" applyBorder="1" applyAlignment="1">
      <alignment horizontal="center" vertical="center"/>
    </xf>
    <xf numFmtId="0" fontId="3" fillId="0" borderId="0" xfId="25" applyFont="1" applyAlignment="1">
      <alignment vertical="center"/>
    </xf>
    <xf numFmtId="2" fontId="11" fillId="0" borderId="0" xfId="25" applyNumberFormat="1" applyFont="1"/>
    <xf numFmtId="0" fontId="5" fillId="0" borderId="0" xfId="25" applyFont="1" applyBorder="1"/>
    <xf numFmtId="40" fontId="5" fillId="0" borderId="0" xfId="1" applyNumberFormat="1" applyFont="1" applyBorder="1"/>
    <xf numFmtId="0" fontId="13" fillId="5" borderId="2" xfId="25" applyFont="1" applyFill="1" applyBorder="1" applyAlignment="1" applyProtection="1">
      <alignment vertical="center"/>
    </xf>
    <xf numFmtId="0" fontId="12" fillId="5" borderId="2" xfId="25" applyFont="1" applyFill="1" applyBorder="1" applyAlignment="1" applyProtection="1">
      <alignment vertical="center"/>
    </xf>
    <xf numFmtId="164" fontId="14" fillId="5" borderId="3" xfId="2" applyNumberFormat="1" applyFont="1" applyFill="1" applyBorder="1" applyAlignment="1">
      <alignment vertical="center"/>
    </xf>
    <xf numFmtId="40" fontId="5" fillId="0" borderId="0" xfId="25" applyNumberFormat="1" applyFont="1" applyBorder="1"/>
    <xf numFmtId="0" fontId="22" fillId="0" borderId="0" xfId="25" applyFont="1" applyBorder="1"/>
    <xf numFmtId="0" fontId="5" fillId="0" borderId="0" xfId="25" applyFont="1" applyFill="1" applyBorder="1"/>
    <xf numFmtId="0" fontId="5" fillId="0" borderId="0" xfId="25" applyFont="1" applyBorder="1" applyAlignment="1">
      <alignment horizontal="center"/>
    </xf>
    <xf numFmtId="164" fontId="5" fillId="0" borderId="0" xfId="25" applyNumberFormat="1" applyFont="1" applyBorder="1" applyAlignment="1">
      <alignment horizontal="center"/>
    </xf>
    <xf numFmtId="0" fontId="14" fillId="0" borderId="0" xfId="25" applyFont="1" applyBorder="1"/>
    <xf numFmtId="0" fontId="15" fillId="0" borderId="0" xfId="25" applyFont="1" applyBorder="1"/>
    <xf numFmtId="0" fontId="14" fillId="6" borderId="1" xfId="25" applyFont="1" applyFill="1" applyBorder="1"/>
    <xf numFmtId="0" fontId="13" fillId="6" borderId="2" xfId="25" applyFont="1" applyFill="1" applyBorder="1" applyAlignment="1" applyProtection="1">
      <alignment vertical="center"/>
      <protection locked="0"/>
    </xf>
    <xf numFmtId="0" fontId="15" fillId="6" borderId="2" xfId="25" applyFont="1" applyFill="1" applyBorder="1" applyAlignment="1">
      <alignment vertical="center"/>
    </xf>
    <xf numFmtId="0" fontId="14" fillId="6" borderId="1" xfId="25" applyFont="1" applyFill="1" applyBorder="1" applyAlignment="1">
      <alignment vertical="center"/>
    </xf>
    <xf numFmtId="166" fontId="14" fillId="6" borderId="3" xfId="25" applyNumberFormat="1" applyFont="1" applyFill="1" applyBorder="1" applyAlignment="1">
      <alignment vertical="center"/>
    </xf>
    <xf numFmtId="43" fontId="3" fillId="0" borderId="0" xfId="25" applyNumberFormat="1" applyFont="1"/>
    <xf numFmtId="164" fontId="3" fillId="0" borderId="0" xfId="25" applyNumberFormat="1" applyFont="1"/>
    <xf numFmtId="0" fontId="6" fillId="2" borderId="1" xfId="25" applyFont="1" applyFill="1" applyBorder="1" applyAlignment="1" applyProtection="1">
      <alignment horizontal="center" vertical="center"/>
    </xf>
    <xf numFmtId="0" fontId="6" fillId="2" borderId="2" xfId="25" applyFont="1" applyFill="1" applyBorder="1" applyAlignment="1" applyProtection="1">
      <alignment horizontal="center" vertical="center"/>
    </xf>
    <xf numFmtId="0" fontId="6" fillId="2" borderId="2" xfId="25" applyFont="1" applyFill="1" applyBorder="1" applyAlignment="1" applyProtection="1">
      <alignment horizontal="center" vertical="center"/>
      <protection locked="0"/>
    </xf>
    <xf numFmtId="164" fontId="6" fillId="2" borderId="3" xfId="25" applyNumberFormat="1" applyFont="1" applyFill="1" applyBorder="1" applyAlignment="1" applyProtection="1">
      <alignment horizontal="center" vertical="center"/>
      <protection locked="0"/>
    </xf>
    <xf numFmtId="0" fontId="9" fillId="3" borderId="2" xfId="25" applyFont="1" applyFill="1" applyBorder="1" applyAlignment="1" applyProtection="1">
      <alignment horizontal="left" vertical="center"/>
    </xf>
    <xf numFmtId="0" fontId="5" fillId="0" borderId="0" xfId="25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vertical="top"/>
    </xf>
    <xf numFmtId="0" fontId="16" fillId="0" borderId="0" xfId="25" applyFont="1" applyProtection="1"/>
    <xf numFmtId="0" fontId="17" fillId="0" borderId="0" xfId="25" applyFont="1" applyBorder="1" applyProtection="1"/>
    <xf numFmtId="164" fontId="17" fillId="0" borderId="0" xfId="25" applyNumberFormat="1" applyFont="1" applyBorder="1" applyProtection="1">
      <protection locked="0"/>
    </xf>
    <xf numFmtId="164" fontId="21" fillId="0" borderId="0" xfId="25" applyNumberFormat="1"/>
    <xf numFmtId="164" fontId="3" fillId="0" borderId="0" xfId="25" applyNumberFormat="1" applyFont="1" applyAlignment="1">
      <alignment vertical="center"/>
    </xf>
    <xf numFmtId="43" fontId="5" fillId="0" borderId="0" xfId="25" applyNumberFormat="1" applyFont="1" applyBorder="1" applyAlignment="1">
      <alignment horizontal="center"/>
    </xf>
    <xf numFmtId="164" fontId="17" fillId="0" borderId="0" xfId="25" applyNumberFormat="1" applyFont="1" applyBorder="1" applyAlignment="1" applyProtection="1">
      <alignment horizontal="center"/>
    </xf>
    <xf numFmtId="164" fontId="17" fillId="0" borderId="0" xfId="25" applyNumberFormat="1" applyFont="1" applyBorder="1" applyAlignment="1" applyProtection="1">
      <alignment horizontal="center"/>
      <protection locked="0"/>
    </xf>
    <xf numFmtId="0" fontId="13" fillId="0" borderId="0" xfId="25" applyFont="1" applyBorder="1" applyProtection="1"/>
    <xf numFmtId="0" fontId="12" fillId="0" borderId="0" xfId="25" applyFont="1" applyBorder="1" applyProtection="1"/>
    <xf numFmtId="164" fontId="13" fillId="0" borderId="0" xfId="4" applyNumberFormat="1" applyFont="1" applyBorder="1" applyProtection="1">
      <protection locked="0"/>
    </xf>
    <xf numFmtId="164" fontId="5" fillId="0" borderId="0" xfId="25" applyNumberFormat="1" applyFont="1" applyBorder="1"/>
    <xf numFmtId="0" fontId="16" fillId="0" borderId="0" xfId="25" applyFont="1" applyProtection="1">
      <protection locked="0"/>
    </xf>
    <xf numFmtId="0" fontId="13" fillId="0" borderId="0" xfId="25" applyFont="1" applyBorder="1" applyProtection="1">
      <protection locked="0"/>
    </xf>
    <xf numFmtId="0" fontId="12" fillId="0" borderId="0" xfId="25" applyFont="1" applyBorder="1" applyProtection="1">
      <protection locked="0"/>
    </xf>
    <xf numFmtId="0" fontId="13" fillId="6" borderId="1" xfId="25" applyFont="1" applyFill="1" applyBorder="1" applyProtection="1">
      <protection locked="0"/>
    </xf>
    <xf numFmtId="0" fontId="12" fillId="6" borderId="2" xfId="25" applyFont="1" applyFill="1" applyBorder="1" applyAlignment="1" applyProtection="1">
      <alignment vertical="center"/>
      <protection locked="0"/>
    </xf>
    <xf numFmtId="164" fontId="3" fillId="0" borderId="0" xfId="0" applyNumberFormat="1" applyFont="1"/>
    <xf numFmtId="0" fontId="15" fillId="6" borderId="2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14" fillId="6" borderId="1" xfId="0" applyFont="1" applyFill="1" applyBorder="1"/>
    <xf numFmtId="164" fontId="14" fillId="0" borderId="0" xfId="1" applyNumberFormat="1" applyFont="1" applyBorder="1"/>
    <xf numFmtId="0" fontId="15" fillId="0" borderId="0" xfId="0" applyFont="1" applyBorder="1"/>
    <xf numFmtId="0" fontId="14" fillId="0" borderId="0" xfId="0" applyFont="1" applyBorder="1"/>
    <xf numFmtId="164" fontId="5" fillId="0" borderId="0" xfId="0" applyNumberFormat="1" applyFont="1" applyBorder="1"/>
    <xf numFmtId="164" fontId="14" fillId="5" borderId="3" xfId="1" applyNumberFormat="1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43" fontId="15" fillId="5" borderId="1" xfId="1" applyFont="1" applyFill="1" applyBorder="1"/>
    <xf numFmtId="0" fontId="5" fillId="0" borderId="0" xfId="0" applyFont="1" applyFill="1" applyBorder="1"/>
    <xf numFmtId="0" fontId="22" fillId="0" borderId="0" xfId="0" applyFont="1" applyBorder="1"/>
    <xf numFmtId="164" fontId="5" fillId="0" borderId="0" xfId="1" applyNumberFormat="1" applyFont="1" applyBorder="1"/>
    <xf numFmtId="2" fontId="11" fillId="0" borderId="0" xfId="0" applyNumberFormat="1" applyFont="1"/>
    <xf numFmtId="164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17" fillId="0" borderId="0" xfId="0" applyNumberFormat="1" applyFont="1" applyBorder="1" applyProtection="1">
      <protection locked="0"/>
    </xf>
    <xf numFmtId="164" fontId="3" fillId="0" borderId="0" xfId="0" applyNumberFormat="1" applyFont="1" applyAlignment="1">
      <alignment vertical="center"/>
    </xf>
    <xf numFmtId="164" fontId="0" fillId="0" borderId="0" xfId="0" applyNumberFormat="1"/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4" fillId="0" borderId="0" xfId="25" applyFont="1" applyAlignment="1">
      <alignment horizontal="center" vertical="center" wrapText="1"/>
    </xf>
    <xf numFmtId="165" fontId="5" fillId="0" borderId="0" xfId="25" applyNumberFormat="1" applyFont="1" applyAlignment="1">
      <alignment horizontal="center"/>
    </xf>
  </cellXfs>
  <cellStyles count="26">
    <cellStyle name="Comma 2" xfId="1"/>
    <cellStyle name="Comma 2 2" xfId="2"/>
    <cellStyle name="Comma 2 2 2" xfId="4"/>
    <cellStyle name="Comma 2 3" xfId="9"/>
    <cellStyle name="Comma 3" xfId="10"/>
    <cellStyle name="Currency 2" xfId="11"/>
    <cellStyle name="Millares 2" xfId="12"/>
    <cellStyle name="Millares 3" xfId="7"/>
    <cellStyle name="Millares 4" xfId="13"/>
    <cellStyle name="Moneda 2" xfId="14"/>
    <cellStyle name="Normal" xfId="0" builtinId="0"/>
    <cellStyle name="Normal 13" xfId="3"/>
    <cellStyle name="Normal 2" xfId="5"/>
    <cellStyle name="Normal 2 2" xfId="15"/>
    <cellStyle name="Normal 3" xfId="16"/>
    <cellStyle name="Normal 4" xfId="17"/>
    <cellStyle name="Normal 5" xfId="25"/>
    <cellStyle name="Percent 2" xfId="18"/>
    <cellStyle name="Percent 2 2" xfId="8"/>
    <cellStyle name="Percent 3" xfId="19"/>
    <cellStyle name="Percent 3 2" xfId="20"/>
    <cellStyle name="Percent 3 3" xfId="21"/>
    <cellStyle name="Porcentaje 2" xfId="22"/>
    <cellStyle name="Porcentaje 3" xfId="6"/>
    <cellStyle name="Porcentaje 4" xfId="23"/>
    <cellStyle name="Porcentual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Generales/1.arquitectas-ingenieros/SO-2019-02%2040%20FP/Comparaci&#243;n%20de%20Precios%2023-5-19/Presupuesto%20CPNA%20A,%20MN,%20SC,%20LR,%20SR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arquitectas-ingenieros/SO-2019-02%2040%20FP/Comparaci&#243;n%20de%20Precios%2023-5-19/Presupuesto%20CPNA%20A,%20MN,%20SC,%20LR,%20S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 35m2 A"/>
      <sheetName val="LL 25m2 A"/>
      <sheetName val="LC 35m2 A"/>
      <sheetName val="LN 35m2 A"/>
      <sheetName val="JA 35m2 MN"/>
      <sheetName val="LQ 35m2 MN"/>
      <sheetName val="CP 35m2 SC"/>
      <sheetName val="RG 25m2 SC"/>
      <sheetName val="HH 25m2 SC"/>
      <sheetName val="C 35m2 LR"/>
      <sheetName val="C 25m2 SR"/>
      <sheetName val="analisis"/>
      <sheetName val="INs"/>
      <sheetName val="EQ"/>
      <sheetName val="MO"/>
      <sheetName val="TC"/>
      <sheetName val="Sheet1"/>
      <sheetName val="M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E7" t="e">
            <v>#REF!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 35m2 A"/>
      <sheetName val="LL 25m2 A"/>
      <sheetName val="LC 35m2 A"/>
      <sheetName val="LN 35m2 A"/>
      <sheetName val="JA 35m2 MN"/>
      <sheetName val="LQ 35m2 MN"/>
      <sheetName val="CP 35m2 SC"/>
      <sheetName val="RG 25m2 SC"/>
      <sheetName val="HH 25m2 SC"/>
      <sheetName val="C 35m2 LR"/>
      <sheetName val="C 25m2 SR"/>
      <sheetName val="analisis"/>
      <sheetName val="INs"/>
      <sheetName val="EQ"/>
      <sheetName val="MO"/>
      <sheetName val="TC"/>
      <sheetName val="Sheet1"/>
      <sheetName val="M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E7" t="e">
            <v>#REF!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J143"/>
  <sheetViews>
    <sheetView showGridLines="0" view="pageBreakPreview" topLeftCell="A118" zoomScale="130" zoomScaleNormal="130" zoomScaleSheetLayoutView="130" workbookViewId="0">
      <selection activeCell="G139" sqref="G139"/>
    </sheetView>
  </sheetViews>
  <sheetFormatPr defaultColWidth="11.42578125" defaultRowHeight="10.5" x14ac:dyDescent="0.15"/>
  <cols>
    <col min="1" max="2" width="6.28515625" style="1" customWidth="1"/>
    <col min="3" max="3" width="55.85546875" style="1" bestFit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1" bestFit="1" customWidth="1"/>
    <col min="8" max="8" width="12.7109375" style="1" hidden="1" customWidth="1"/>
    <col min="9" max="9" width="16.5703125" style="1" hidden="1" customWidth="1"/>
    <col min="10" max="10" width="9.140625" style="1" customWidth="1"/>
    <col min="11" max="16384" width="11.42578125" style="1"/>
  </cols>
  <sheetData>
    <row r="1" spans="2:10" ht="42" customHeight="1" x14ac:dyDescent="0.15">
      <c r="B1" s="177" t="s">
        <v>0</v>
      </c>
      <c r="C1" s="177"/>
      <c r="D1" s="177"/>
      <c r="E1" s="177"/>
      <c r="F1" s="177"/>
      <c r="G1" s="177"/>
      <c r="H1" s="177"/>
      <c r="I1" s="177"/>
    </row>
    <row r="2" spans="2:10" ht="11.25" customHeight="1" x14ac:dyDescent="0.2">
      <c r="C2" s="2"/>
      <c r="D2" s="3"/>
      <c r="E2" s="4"/>
      <c r="F2" s="178"/>
      <c r="G2" s="178"/>
      <c r="H2" s="178"/>
      <c r="I2" s="178"/>
      <c r="J2" s="5"/>
    </row>
    <row r="3" spans="2:10" ht="11.25" thickBot="1" x14ac:dyDescent="0.2">
      <c r="J3" s="5"/>
    </row>
    <row r="4" spans="2:10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9" t="s">
        <v>5</v>
      </c>
      <c r="H4" s="10" t="s">
        <v>4</v>
      </c>
      <c r="I4" s="11" t="s">
        <v>5</v>
      </c>
    </row>
    <row r="5" spans="2:10" ht="12.75" customHeight="1" thickBot="1" x14ac:dyDescent="0.2">
      <c r="B5" s="13">
        <v>1</v>
      </c>
      <c r="C5" s="14" t="s">
        <v>6</v>
      </c>
      <c r="D5" s="15"/>
      <c r="E5" s="15"/>
      <c r="F5" s="16"/>
      <c r="G5" s="17">
        <f>SUBTOTAL(9,G6:G12)</f>
        <v>0</v>
      </c>
      <c r="H5" s="18"/>
      <c r="I5" s="19"/>
    </row>
    <row r="6" spans="2:10" ht="10.5" customHeight="1" x14ac:dyDescent="0.15">
      <c r="B6" s="21">
        <f t="shared" ref="B6:B10" si="0">+B5+0.01</f>
        <v>1.01</v>
      </c>
      <c r="C6" s="30" t="s">
        <v>7</v>
      </c>
      <c r="D6" s="22">
        <v>110</v>
      </c>
      <c r="E6" s="23" t="s">
        <v>8</v>
      </c>
      <c r="F6" s="22">
        <v>0</v>
      </c>
      <c r="G6" s="82">
        <f>Cantidad*Precio</f>
        <v>0</v>
      </c>
      <c r="H6" s="22"/>
      <c r="I6" s="24"/>
    </row>
    <row r="7" spans="2:10" ht="10.5" customHeight="1" x14ac:dyDescent="0.15">
      <c r="B7" s="21">
        <f t="shared" si="0"/>
        <v>1.02</v>
      </c>
      <c r="C7" s="30" t="s">
        <v>9</v>
      </c>
      <c r="D7" s="22">
        <v>110</v>
      </c>
      <c r="E7" s="23" t="s">
        <v>8</v>
      </c>
      <c r="F7" s="22">
        <v>0</v>
      </c>
      <c r="G7" s="82">
        <f t="shared" ref="G7:G12" si="1">Cantidad*Precio</f>
        <v>0</v>
      </c>
      <c r="H7" s="22"/>
      <c r="I7" s="24"/>
    </row>
    <row r="8" spans="2:10" ht="10.5" customHeight="1" x14ac:dyDescent="0.15">
      <c r="B8" s="21">
        <f t="shared" si="0"/>
        <v>1.03</v>
      </c>
      <c r="C8" s="30" t="s">
        <v>10</v>
      </c>
      <c r="D8" s="22">
        <v>150</v>
      </c>
      <c r="E8" s="23" t="s">
        <v>8</v>
      </c>
      <c r="F8" s="22">
        <v>0</v>
      </c>
      <c r="G8" s="82">
        <f t="shared" si="1"/>
        <v>0</v>
      </c>
      <c r="H8" s="22"/>
      <c r="I8" s="24"/>
    </row>
    <row r="9" spans="2:10" ht="10.5" customHeight="1" x14ac:dyDescent="0.15">
      <c r="B9" s="21">
        <f t="shared" si="0"/>
        <v>1.04</v>
      </c>
      <c r="C9" s="30" t="s">
        <v>11</v>
      </c>
      <c r="D9" s="22">
        <v>1</v>
      </c>
      <c r="E9" s="23" t="s">
        <v>12</v>
      </c>
      <c r="F9" s="22">
        <v>0</v>
      </c>
      <c r="G9" s="82">
        <f t="shared" si="1"/>
        <v>0</v>
      </c>
      <c r="H9" s="22"/>
      <c r="I9" s="24"/>
    </row>
    <row r="10" spans="2:10" ht="10.5" customHeight="1" x14ac:dyDescent="0.15">
      <c r="B10" s="21">
        <f t="shared" si="0"/>
        <v>1.05</v>
      </c>
      <c r="C10" s="30" t="s">
        <v>13</v>
      </c>
      <c r="D10" s="22">
        <v>1</v>
      </c>
      <c r="E10" s="23" t="s">
        <v>12</v>
      </c>
      <c r="F10" s="22">
        <v>0</v>
      </c>
      <c r="G10" s="82">
        <f t="shared" si="1"/>
        <v>0</v>
      </c>
      <c r="H10" s="22"/>
      <c r="I10" s="24"/>
    </row>
    <row r="11" spans="2:10" ht="10.5" customHeight="1" x14ac:dyDescent="0.15">
      <c r="B11" s="21">
        <f>+B9+0.01</f>
        <v>1.05</v>
      </c>
      <c r="C11" s="30" t="s">
        <v>137</v>
      </c>
      <c r="D11" s="22">
        <v>9</v>
      </c>
      <c r="E11" s="23" t="s">
        <v>15</v>
      </c>
      <c r="F11" s="22">
        <v>0</v>
      </c>
      <c r="G11" s="82">
        <f t="shared" si="1"/>
        <v>0</v>
      </c>
      <c r="H11" s="22"/>
      <c r="I11" s="24"/>
    </row>
    <row r="12" spans="2:10" ht="10.5" customHeight="1" thickBot="1" x14ac:dyDescent="0.2">
      <c r="B12" s="21">
        <f>+B10+0.01</f>
        <v>1.06</v>
      </c>
      <c r="C12" s="30" t="s">
        <v>14</v>
      </c>
      <c r="D12" s="22">
        <v>9</v>
      </c>
      <c r="E12" s="23" t="s">
        <v>15</v>
      </c>
      <c r="F12" s="22">
        <v>0</v>
      </c>
      <c r="G12" s="82">
        <f t="shared" si="1"/>
        <v>0</v>
      </c>
      <c r="H12" s="22"/>
      <c r="I12" s="24"/>
    </row>
    <row r="13" spans="2:10" ht="12.75" customHeight="1" thickBot="1" x14ac:dyDescent="0.2">
      <c r="B13" s="13">
        <v>2</v>
      </c>
      <c r="C13" s="14" t="s">
        <v>16</v>
      </c>
      <c r="D13" s="15"/>
      <c r="E13" s="15"/>
      <c r="F13" s="16"/>
      <c r="G13" s="17">
        <f>SUBTOTAL(9,G14:G17)</f>
        <v>0</v>
      </c>
      <c r="H13" s="18"/>
      <c r="I13" s="19"/>
    </row>
    <row r="14" spans="2:10" ht="10.5" customHeight="1" x14ac:dyDescent="0.15">
      <c r="B14" s="21">
        <f>B13+0.01</f>
        <v>2.0099999999999998</v>
      </c>
      <c r="C14" s="30" t="s">
        <v>17</v>
      </c>
      <c r="D14" s="22">
        <f>ROUNDUP(D19*1/0.3,0)*1.5</f>
        <v>24</v>
      </c>
      <c r="E14" s="23" t="s">
        <v>15</v>
      </c>
      <c r="F14" s="22">
        <v>0</v>
      </c>
      <c r="G14" s="82">
        <f t="shared" ref="G14:G17" si="2">Cantidad*Precio</f>
        <v>0</v>
      </c>
      <c r="H14" s="22"/>
      <c r="I14" s="24"/>
    </row>
    <row r="15" spans="2:10" ht="10.5" customHeight="1" x14ac:dyDescent="0.15">
      <c r="B15" s="21">
        <f>B14+0.01</f>
        <v>2.0199999999999996</v>
      </c>
      <c r="C15" s="30" t="s">
        <v>18</v>
      </c>
      <c r="D15" s="22">
        <f>D14*0.4</f>
        <v>9.6000000000000014</v>
      </c>
      <c r="E15" s="23" t="s">
        <v>15</v>
      </c>
      <c r="F15" s="22">
        <v>0</v>
      </c>
      <c r="G15" s="82">
        <f t="shared" si="2"/>
        <v>0</v>
      </c>
      <c r="H15" s="22"/>
      <c r="I15" s="24"/>
    </row>
    <row r="16" spans="2:10" ht="10.5" customHeight="1" x14ac:dyDescent="0.15">
      <c r="B16" s="21">
        <f t="shared" ref="B16:B17" si="3">B15+0.01</f>
        <v>2.0299999999999994</v>
      </c>
      <c r="C16" s="30" t="s">
        <v>176</v>
      </c>
      <c r="D16" s="22">
        <f>ROUNDUP(9*7*0.6,0)</f>
        <v>38</v>
      </c>
      <c r="E16" s="23" t="s">
        <v>15</v>
      </c>
      <c r="F16" s="22">
        <v>0</v>
      </c>
      <c r="G16" s="82">
        <f t="shared" si="2"/>
        <v>0</v>
      </c>
      <c r="H16" s="22"/>
      <c r="I16" s="24"/>
    </row>
    <row r="17" spans="2:9" ht="10.5" customHeight="1" thickBot="1" x14ac:dyDescent="0.2">
      <c r="B17" s="21">
        <f t="shared" si="3"/>
        <v>2.0399999999999991</v>
      </c>
      <c r="C17" s="30" t="s">
        <v>19</v>
      </c>
      <c r="D17" s="22">
        <f>D14*1.4</f>
        <v>33.599999999999994</v>
      </c>
      <c r="E17" s="23" t="s">
        <v>15</v>
      </c>
      <c r="F17" s="22">
        <v>0</v>
      </c>
      <c r="G17" s="82">
        <f t="shared" si="2"/>
        <v>0</v>
      </c>
      <c r="H17" s="22"/>
      <c r="I17" s="24"/>
    </row>
    <row r="18" spans="2:9" ht="12.75" customHeight="1" thickBot="1" x14ac:dyDescent="0.2">
      <c r="B18" s="13">
        <v>3</v>
      </c>
      <c r="C18" s="14" t="s">
        <v>20</v>
      </c>
      <c r="D18" s="15"/>
      <c r="E18" s="15"/>
      <c r="F18" s="16"/>
      <c r="G18" s="17">
        <f>SUBTOTAL(9,G19:G32)</f>
        <v>0</v>
      </c>
      <c r="H18" s="18"/>
      <c r="I18" s="19"/>
    </row>
    <row r="19" spans="2:9" ht="10.5" customHeight="1" x14ac:dyDescent="0.15">
      <c r="B19" s="21">
        <f t="shared" ref="B19:B31" si="4">B18+0.01</f>
        <v>3.01</v>
      </c>
      <c r="C19" s="30" t="s">
        <v>180</v>
      </c>
      <c r="D19" s="22">
        <v>4.5999999999999996</v>
      </c>
      <c r="E19" s="23" t="s">
        <v>15</v>
      </c>
      <c r="F19" s="22">
        <v>0</v>
      </c>
      <c r="G19" s="82">
        <f t="shared" ref="G19:G32" si="5">Cantidad*Precio</f>
        <v>0</v>
      </c>
      <c r="H19" s="22"/>
      <c r="I19" s="24"/>
    </row>
    <row r="20" spans="2:9" ht="10.5" customHeight="1" x14ac:dyDescent="0.15">
      <c r="B20" s="21">
        <f t="shared" si="4"/>
        <v>3.0199999999999996</v>
      </c>
      <c r="C20" s="30" t="s">
        <v>181</v>
      </c>
      <c r="D20" s="22">
        <v>0.6</v>
      </c>
      <c r="E20" s="23" t="s">
        <v>15</v>
      </c>
      <c r="F20" s="22">
        <v>0</v>
      </c>
      <c r="G20" s="82">
        <f t="shared" si="5"/>
        <v>0</v>
      </c>
      <c r="H20" s="22"/>
      <c r="I20" s="24"/>
    </row>
    <row r="21" spans="2:9" ht="10.5" customHeight="1" x14ac:dyDescent="0.15">
      <c r="B21" s="21">
        <f t="shared" si="4"/>
        <v>3.0299999999999994</v>
      </c>
      <c r="C21" s="30" t="s">
        <v>21</v>
      </c>
      <c r="D21" s="22">
        <v>0.5</v>
      </c>
      <c r="E21" s="23" t="s">
        <v>15</v>
      </c>
      <c r="F21" s="22">
        <v>0</v>
      </c>
      <c r="G21" s="82">
        <f t="shared" si="5"/>
        <v>0</v>
      </c>
      <c r="H21" s="22"/>
      <c r="I21" s="24"/>
    </row>
    <row r="22" spans="2:9" ht="10.5" customHeight="1" x14ac:dyDescent="0.15">
      <c r="B22" s="21">
        <f t="shared" si="4"/>
        <v>3.0399999999999991</v>
      </c>
      <c r="C22" s="30" t="s">
        <v>22</v>
      </c>
      <c r="D22" s="22">
        <v>0.6</v>
      </c>
      <c r="E22" s="23" t="s">
        <v>15</v>
      </c>
      <c r="F22" s="22">
        <v>0</v>
      </c>
      <c r="G22" s="82">
        <f t="shared" si="5"/>
        <v>0</v>
      </c>
      <c r="H22" s="22"/>
      <c r="I22" s="24"/>
    </row>
    <row r="23" spans="2:9" ht="10.5" customHeight="1" x14ac:dyDescent="0.15">
      <c r="B23" s="21">
        <f t="shared" si="4"/>
        <v>3.0499999999999989</v>
      </c>
      <c r="C23" s="30" t="s">
        <v>23</v>
      </c>
      <c r="D23" s="22">
        <v>0.6</v>
      </c>
      <c r="E23" s="23" t="s">
        <v>15</v>
      </c>
      <c r="F23" s="22">
        <v>0</v>
      </c>
      <c r="G23" s="82">
        <f t="shared" si="5"/>
        <v>0</v>
      </c>
      <c r="H23" s="22"/>
      <c r="I23" s="24"/>
    </row>
    <row r="24" spans="2:9" ht="10.5" customHeight="1" x14ac:dyDescent="0.15">
      <c r="B24" s="21">
        <f t="shared" si="4"/>
        <v>3.0599999999999987</v>
      </c>
      <c r="C24" s="30" t="s">
        <v>24</v>
      </c>
      <c r="D24" s="22">
        <v>1.1000000000000001</v>
      </c>
      <c r="E24" s="23" t="s">
        <v>15</v>
      </c>
      <c r="F24" s="22">
        <v>0</v>
      </c>
      <c r="G24" s="82">
        <f t="shared" si="5"/>
        <v>0</v>
      </c>
      <c r="H24" s="22"/>
      <c r="I24" s="24"/>
    </row>
    <row r="25" spans="2:9" ht="10.5" customHeight="1" x14ac:dyDescent="0.15">
      <c r="B25" s="21">
        <f t="shared" si="4"/>
        <v>3.0699999999999985</v>
      </c>
      <c r="C25" s="30" t="s">
        <v>25</v>
      </c>
      <c r="D25" s="22">
        <v>1.7</v>
      </c>
      <c r="E25" s="23" t="s">
        <v>15</v>
      </c>
      <c r="F25" s="22">
        <v>0</v>
      </c>
      <c r="G25" s="82">
        <f t="shared" si="5"/>
        <v>0</v>
      </c>
      <c r="H25" s="22"/>
      <c r="I25" s="24"/>
    </row>
    <row r="26" spans="2:9" ht="10.5" customHeight="1" x14ac:dyDescent="0.15">
      <c r="B26" s="21">
        <f t="shared" si="4"/>
        <v>3.0799999999999983</v>
      </c>
      <c r="C26" s="30" t="s">
        <v>26</v>
      </c>
      <c r="D26" s="22">
        <v>0.4</v>
      </c>
      <c r="E26" s="23" t="s">
        <v>15</v>
      </c>
      <c r="F26" s="22">
        <v>0</v>
      </c>
      <c r="G26" s="82">
        <f t="shared" si="5"/>
        <v>0</v>
      </c>
      <c r="H26" s="22"/>
      <c r="I26" s="24"/>
    </row>
    <row r="27" spans="2:9" ht="10.5" customHeight="1" x14ac:dyDescent="0.15">
      <c r="B27" s="21">
        <f t="shared" si="4"/>
        <v>3.0899999999999981</v>
      </c>
      <c r="C27" s="30" t="s">
        <v>126</v>
      </c>
      <c r="D27" s="22">
        <v>0.15</v>
      </c>
      <c r="E27" s="23" t="s">
        <v>15</v>
      </c>
      <c r="F27" s="22">
        <v>0</v>
      </c>
      <c r="G27" s="82">
        <f t="shared" si="5"/>
        <v>0</v>
      </c>
      <c r="H27" s="22"/>
      <c r="I27" s="24"/>
    </row>
    <row r="28" spans="2:9" ht="10.5" customHeight="1" x14ac:dyDescent="0.15">
      <c r="B28" s="21">
        <f t="shared" si="4"/>
        <v>3.0999999999999979</v>
      </c>
      <c r="C28" s="30" t="s">
        <v>27</v>
      </c>
      <c r="D28" s="22">
        <v>0.9</v>
      </c>
      <c r="E28" s="23" t="s">
        <v>15</v>
      </c>
      <c r="F28" s="22">
        <v>0</v>
      </c>
      <c r="G28" s="82">
        <f t="shared" si="5"/>
        <v>0</v>
      </c>
      <c r="H28" s="22"/>
      <c r="I28" s="24"/>
    </row>
    <row r="29" spans="2:9" ht="10.5" customHeight="1" x14ac:dyDescent="0.15">
      <c r="B29" s="21">
        <f t="shared" si="4"/>
        <v>3.1099999999999977</v>
      </c>
      <c r="C29" s="30" t="s">
        <v>28</v>
      </c>
      <c r="D29" s="22">
        <v>33</v>
      </c>
      <c r="E29" s="23" t="s">
        <v>8</v>
      </c>
      <c r="F29" s="22">
        <v>0</v>
      </c>
      <c r="G29" s="82">
        <f t="shared" si="5"/>
        <v>0</v>
      </c>
      <c r="H29" s="22"/>
      <c r="I29" s="24"/>
    </row>
    <row r="30" spans="2:9" ht="10.5" customHeight="1" x14ac:dyDescent="0.15">
      <c r="B30" s="21">
        <f t="shared" si="4"/>
        <v>3.1199999999999974</v>
      </c>
      <c r="C30" s="30" t="s">
        <v>29</v>
      </c>
      <c r="D30" s="22">
        <v>4.8</v>
      </c>
      <c r="E30" s="23" t="s">
        <v>15</v>
      </c>
      <c r="F30" s="22">
        <v>0</v>
      </c>
      <c r="G30" s="82">
        <f t="shared" si="5"/>
        <v>0</v>
      </c>
      <c r="H30" s="22"/>
      <c r="I30" s="24"/>
    </row>
    <row r="31" spans="2:9" ht="10.5" customHeight="1" x14ac:dyDescent="0.15">
      <c r="B31" s="21">
        <f t="shared" si="4"/>
        <v>3.1299999999999972</v>
      </c>
      <c r="C31" s="30" t="s">
        <v>30</v>
      </c>
      <c r="D31" s="22">
        <v>95</v>
      </c>
      <c r="E31" s="23" t="s">
        <v>8</v>
      </c>
      <c r="F31" s="22">
        <v>0</v>
      </c>
      <c r="G31" s="82">
        <f t="shared" si="5"/>
        <v>0</v>
      </c>
      <c r="H31" s="22"/>
      <c r="I31" s="24"/>
    </row>
    <row r="32" spans="2:9" ht="10.5" customHeight="1" thickBot="1" x14ac:dyDescent="0.2">
      <c r="B32" s="21">
        <f>B31+0.01</f>
        <v>3.139999999999997</v>
      </c>
      <c r="C32" s="30" t="s">
        <v>128</v>
      </c>
      <c r="D32" s="22">
        <v>3.4</v>
      </c>
      <c r="E32" s="23" t="s">
        <v>8</v>
      </c>
      <c r="F32" s="22">
        <v>0</v>
      </c>
      <c r="G32" s="82">
        <f t="shared" si="5"/>
        <v>0</v>
      </c>
      <c r="H32" s="22"/>
      <c r="I32" s="24"/>
    </row>
    <row r="33" spans="2:9" ht="12.75" customHeight="1" thickBot="1" x14ac:dyDescent="0.2">
      <c r="B33" s="13">
        <v>4</v>
      </c>
      <c r="C33" s="14" t="s">
        <v>31</v>
      </c>
      <c r="D33" s="15"/>
      <c r="E33" s="15"/>
      <c r="F33" s="16"/>
      <c r="G33" s="17">
        <f>SUBTOTAL(9,G34:G38)</f>
        <v>0</v>
      </c>
      <c r="H33" s="18"/>
      <c r="I33" s="19"/>
    </row>
    <row r="34" spans="2:9" ht="10.5" customHeight="1" x14ac:dyDescent="0.15">
      <c r="B34" s="21">
        <f>B33+0.01</f>
        <v>4.01</v>
      </c>
      <c r="C34" s="30" t="s">
        <v>32</v>
      </c>
      <c r="D34" s="22">
        <v>65</v>
      </c>
      <c r="E34" s="23" t="s">
        <v>8</v>
      </c>
      <c r="F34" s="22">
        <v>0</v>
      </c>
      <c r="G34" s="82">
        <f>Cantidad*Precio</f>
        <v>0</v>
      </c>
      <c r="H34" s="22"/>
      <c r="I34" s="24"/>
    </row>
    <row r="35" spans="2:9" ht="10.5" customHeight="1" x14ac:dyDescent="0.15">
      <c r="B35" s="21">
        <f>B34+0.01</f>
        <v>4.0199999999999996</v>
      </c>
      <c r="C35" s="30" t="s">
        <v>33</v>
      </c>
      <c r="D35" s="22">
        <v>65</v>
      </c>
      <c r="E35" s="23" t="s">
        <v>8</v>
      </c>
      <c r="F35" s="22">
        <v>0</v>
      </c>
      <c r="G35" s="82">
        <f>Cantidad*Precio</f>
        <v>0</v>
      </c>
      <c r="H35" s="22"/>
      <c r="I35" s="24"/>
    </row>
    <row r="36" spans="2:9" ht="10.5" customHeight="1" x14ac:dyDescent="0.15">
      <c r="B36" s="21">
        <f t="shared" ref="B36:B38" si="6">B35+0.01</f>
        <v>4.0299999999999994</v>
      </c>
      <c r="C36" s="30" t="s">
        <v>34</v>
      </c>
      <c r="D36" s="22">
        <v>20</v>
      </c>
      <c r="E36" s="23" t="s">
        <v>8</v>
      </c>
      <c r="F36" s="22">
        <v>0</v>
      </c>
      <c r="G36" s="82">
        <f>Cantidad*Precio</f>
        <v>0</v>
      </c>
      <c r="H36" s="22"/>
      <c r="I36" s="24"/>
    </row>
    <row r="37" spans="2:9" ht="10.5" customHeight="1" x14ac:dyDescent="0.15">
      <c r="B37" s="21">
        <f t="shared" si="6"/>
        <v>4.0399999999999991</v>
      </c>
      <c r="C37" s="30" t="s">
        <v>35</v>
      </c>
      <c r="D37" s="22">
        <v>18</v>
      </c>
      <c r="E37" s="23" t="s">
        <v>8</v>
      </c>
      <c r="F37" s="22">
        <v>0</v>
      </c>
      <c r="G37" s="82">
        <f>Cantidad*Precio</f>
        <v>0</v>
      </c>
      <c r="H37" s="22"/>
      <c r="I37" s="24"/>
    </row>
    <row r="38" spans="2:9" ht="10.5" customHeight="1" thickBot="1" x14ac:dyDescent="0.2">
      <c r="B38" s="21">
        <f t="shared" si="6"/>
        <v>4.0499999999999989</v>
      </c>
      <c r="C38" s="30" t="s">
        <v>134</v>
      </c>
      <c r="D38" s="22">
        <v>50</v>
      </c>
      <c r="E38" s="23" t="s">
        <v>42</v>
      </c>
      <c r="F38" s="22">
        <v>0</v>
      </c>
      <c r="G38" s="82">
        <f>Cantidad*Precio</f>
        <v>0</v>
      </c>
      <c r="H38" s="22"/>
      <c r="I38" s="24"/>
    </row>
    <row r="39" spans="2:9" ht="12.75" customHeight="1" thickBot="1" x14ac:dyDescent="0.2">
      <c r="B39" s="13">
        <v>5</v>
      </c>
      <c r="C39" s="25" t="s">
        <v>36</v>
      </c>
      <c r="D39" s="15"/>
      <c r="E39" s="15"/>
      <c r="F39" s="16"/>
      <c r="G39" s="17">
        <f>SUBTOTAL(9,G40:G47)</f>
        <v>0</v>
      </c>
      <c r="H39" s="18"/>
      <c r="I39" s="19"/>
    </row>
    <row r="40" spans="2:9" ht="10.5" customHeight="1" x14ac:dyDescent="0.15">
      <c r="B40" s="21">
        <f t="shared" ref="B40:B47" si="7">B39+0.01</f>
        <v>5.01</v>
      </c>
      <c r="C40" s="30" t="s">
        <v>37</v>
      </c>
      <c r="D40" s="22">
        <v>287.5</v>
      </c>
      <c r="E40" s="23" t="s">
        <v>8</v>
      </c>
      <c r="F40" s="22">
        <v>0</v>
      </c>
      <c r="G40" s="82">
        <f t="shared" ref="G40:G47" si="8">Cantidad*Precio</f>
        <v>0</v>
      </c>
      <c r="H40" s="22"/>
      <c r="I40" s="24"/>
    </row>
    <row r="41" spans="2:9" ht="10.5" customHeight="1" x14ac:dyDescent="0.15">
      <c r="B41" s="21">
        <f t="shared" si="7"/>
        <v>5.0199999999999996</v>
      </c>
      <c r="C41" s="30" t="s">
        <v>38</v>
      </c>
      <c r="D41" s="22">
        <v>33</v>
      </c>
      <c r="E41" s="23" t="s">
        <v>8</v>
      </c>
      <c r="F41" s="22">
        <v>0</v>
      </c>
      <c r="G41" s="82">
        <f t="shared" si="8"/>
        <v>0</v>
      </c>
      <c r="H41" s="22"/>
      <c r="I41" s="24"/>
    </row>
    <row r="42" spans="2:9" ht="10.5" customHeight="1" x14ac:dyDescent="0.15">
      <c r="B42" s="21">
        <f t="shared" si="7"/>
        <v>5.0299999999999994</v>
      </c>
      <c r="C42" s="30" t="s">
        <v>39</v>
      </c>
      <c r="D42" s="22">
        <v>205</v>
      </c>
      <c r="E42" s="23" t="s">
        <v>8</v>
      </c>
      <c r="F42" s="22">
        <v>0</v>
      </c>
      <c r="G42" s="82">
        <f t="shared" si="8"/>
        <v>0</v>
      </c>
      <c r="H42" s="22"/>
      <c r="I42" s="24"/>
    </row>
    <row r="43" spans="2:9" ht="10.5" customHeight="1" x14ac:dyDescent="0.15">
      <c r="B43" s="21">
        <f t="shared" si="7"/>
        <v>5.0399999999999991</v>
      </c>
      <c r="C43" s="30" t="s">
        <v>40</v>
      </c>
      <c r="D43" s="22">
        <v>40.5</v>
      </c>
      <c r="E43" s="23" t="s">
        <v>8</v>
      </c>
      <c r="F43" s="22">
        <v>0</v>
      </c>
      <c r="G43" s="82">
        <f>Cantidad*Precio</f>
        <v>0</v>
      </c>
      <c r="H43" s="22"/>
      <c r="I43" s="24"/>
    </row>
    <row r="44" spans="2:9" ht="10.5" customHeight="1" x14ac:dyDescent="0.15">
      <c r="B44" s="21">
        <f t="shared" si="7"/>
        <v>5.0499999999999989</v>
      </c>
      <c r="C44" s="30" t="s">
        <v>41</v>
      </c>
      <c r="D44" s="22">
        <v>260</v>
      </c>
      <c r="E44" s="23" t="s">
        <v>42</v>
      </c>
      <c r="F44" s="22">
        <v>0</v>
      </c>
      <c r="G44" s="82">
        <f t="shared" si="8"/>
        <v>0</v>
      </c>
      <c r="H44" s="22"/>
      <c r="I44" s="24"/>
    </row>
    <row r="45" spans="2:9" ht="10.5" customHeight="1" x14ac:dyDescent="0.15">
      <c r="B45" s="21">
        <f t="shared" si="7"/>
        <v>5.0599999999999987</v>
      </c>
      <c r="C45" s="30" t="s">
        <v>43</v>
      </c>
      <c r="D45" s="22">
        <v>117.3</v>
      </c>
      <c r="E45" s="23" t="s">
        <v>42</v>
      </c>
      <c r="F45" s="22">
        <v>0</v>
      </c>
      <c r="G45" s="82">
        <f t="shared" si="8"/>
        <v>0</v>
      </c>
      <c r="H45" s="22"/>
      <c r="I45" s="24"/>
    </row>
    <row r="46" spans="2:9" ht="10.5" customHeight="1" x14ac:dyDescent="0.15">
      <c r="B46" s="21">
        <f t="shared" si="7"/>
        <v>5.0699999999999985</v>
      </c>
      <c r="C46" s="30" t="s">
        <v>44</v>
      </c>
      <c r="D46" s="22">
        <v>10</v>
      </c>
      <c r="E46" s="23" t="s">
        <v>42</v>
      </c>
      <c r="F46" s="22">
        <v>0</v>
      </c>
      <c r="G46" s="82">
        <f t="shared" si="8"/>
        <v>0</v>
      </c>
      <c r="H46" s="22"/>
      <c r="I46" s="24"/>
    </row>
    <row r="47" spans="2:9" ht="10.5" customHeight="1" thickBot="1" x14ac:dyDescent="0.2">
      <c r="B47" s="21">
        <f t="shared" si="7"/>
        <v>5.0799999999999983</v>
      </c>
      <c r="C47" s="30" t="s">
        <v>45</v>
      </c>
      <c r="D47" s="22">
        <v>20</v>
      </c>
      <c r="E47" s="23" t="s">
        <v>42</v>
      </c>
      <c r="F47" s="22">
        <v>0</v>
      </c>
      <c r="G47" s="82">
        <f t="shared" si="8"/>
        <v>0</v>
      </c>
      <c r="H47" s="22"/>
      <c r="I47" s="24"/>
    </row>
    <row r="48" spans="2:9" ht="12.75" customHeight="1" thickBot="1" x14ac:dyDescent="0.2">
      <c r="B48" s="13">
        <v>6</v>
      </c>
      <c r="C48" s="14" t="s">
        <v>46</v>
      </c>
      <c r="D48" s="15"/>
      <c r="E48" s="15"/>
      <c r="F48" s="16"/>
      <c r="G48" s="17">
        <f>SUBTOTAL(9,G49:G52)</f>
        <v>0</v>
      </c>
      <c r="H48" s="18"/>
      <c r="I48" s="19"/>
    </row>
    <row r="49" spans="2:9" ht="10.5" customHeight="1" x14ac:dyDescent="0.15">
      <c r="B49" s="21">
        <f>B48+0.01</f>
        <v>6.01</v>
      </c>
      <c r="C49" s="30" t="s">
        <v>47</v>
      </c>
      <c r="D49" s="22">
        <v>36</v>
      </c>
      <c r="E49" s="23" t="s">
        <v>8</v>
      </c>
      <c r="F49" s="22">
        <v>0</v>
      </c>
      <c r="G49" s="82">
        <f>Cantidad*Precio</f>
        <v>0</v>
      </c>
      <c r="H49" s="22"/>
      <c r="I49" s="24"/>
    </row>
    <row r="50" spans="2:9" ht="10.5" customHeight="1" x14ac:dyDescent="0.15">
      <c r="B50" s="21">
        <f>B49+0.01</f>
        <v>6.02</v>
      </c>
      <c r="C50" s="30" t="s">
        <v>48</v>
      </c>
      <c r="D50" s="22">
        <v>64</v>
      </c>
      <c r="E50" s="23" t="s">
        <v>8</v>
      </c>
      <c r="F50" s="22">
        <v>0</v>
      </c>
      <c r="G50" s="82">
        <f>Cantidad*Precio</f>
        <v>0</v>
      </c>
      <c r="H50" s="22"/>
      <c r="I50" s="24"/>
    </row>
    <row r="51" spans="2:9" ht="10.5" customHeight="1" x14ac:dyDescent="0.15">
      <c r="B51" s="21">
        <f t="shared" ref="B51:B52" si="9">B50+0.01</f>
        <v>6.0299999999999994</v>
      </c>
      <c r="C51" s="30" t="s">
        <v>49</v>
      </c>
      <c r="D51" s="22">
        <v>33</v>
      </c>
      <c r="E51" s="23" t="s">
        <v>42</v>
      </c>
      <c r="F51" s="22">
        <v>0</v>
      </c>
      <c r="G51" s="82">
        <f>Cantidad*Precio</f>
        <v>0</v>
      </c>
      <c r="H51" s="22"/>
      <c r="I51" s="24"/>
    </row>
    <row r="52" spans="2:9" ht="10.5" customHeight="1" thickBot="1" x14ac:dyDescent="0.2">
      <c r="B52" s="21">
        <f t="shared" si="9"/>
        <v>6.0399999999999991</v>
      </c>
      <c r="C52" s="30" t="s">
        <v>50</v>
      </c>
      <c r="D52" s="22">
        <v>34</v>
      </c>
      <c r="E52" s="23" t="s">
        <v>42</v>
      </c>
      <c r="F52" s="22">
        <v>0</v>
      </c>
      <c r="G52" s="82">
        <f>Cantidad*Precio</f>
        <v>0</v>
      </c>
      <c r="H52" s="22"/>
      <c r="I52" s="24"/>
    </row>
    <row r="53" spans="2:9" ht="12.75" customHeight="1" thickBot="1" x14ac:dyDescent="0.2">
      <c r="B53" s="13">
        <v>7</v>
      </c>
      <c r="C53" s="14" t="s">
        <v>51</v>
      </c>
      <c r="D53" s="15"/>
      <c r="E53" s="15"/>
      <c r="F53" s="16"/>
      <c r="G53" s="17">
        <f>SUBTOTAL(9,G54:G57)</f>
        <v>0</v>
      </c>
      <c r="H53" s="18"/>
      <c r="I53" s="19"/>
    </row>
    <row r="54" spans="2:9" ht="10.5" customHeight="1" x14ac:dyDescent="0.15">
      <c r="B54" s="21">
        <f>B53+0.01</f>
        <v>7.01</v>
      </c>
      <c r="C54" s="30" t="s">
        <v>52</v>
      </c>
      <c r="D54" s="22">
        <v>33</v>
      </c>
      <c r="E54" s="23" t="s">
        <v>8</v>
      </c>
      <c r="F54" s="22">
        <v>0</v>
      </c>
      <c r="G54" s="82">
        <f>Cantidad*Precio</f>
        <v>0</v>
      </c>
      <c r="H54" s="22"/>
      <c r="I54" s="24"/>
    </row>
    <row r="55" spans="2:9" ht="10.5" customHeight="1" x14ac:dyDescent="0.15">
      <c r="B55" s="21">
        <f>B54+0.01</f>
        <v>7.02</v>
      </c>
      <c r="C55" s="30" t="s">
        <v>53</v>
      </c>
      <c r="D55" s="22">
        <v>40</v>
      </c>
      <c r="E55" s="23" t="s">
        <v>42</v>
      </c>
      <c r="F55" s="22">
        <v>0</v>
      </c>
      <c r="G55" s="82">
        <f>Cantidad*Precio</f>
        <v>0</v>
      </c>
      <c r="H55" s="22"/>
      <c r="I55" s="24"/>
    </row>
    <row r="56" spans="2:9" ht="10.5" customHeight="1" x14ac:dyDescent="0.15">
      <c r="B56" s="21">
        <f t="shared" ref="B56:B57" si="10">B55+0.01</f>
        <v>7.0299999999999994</v>
      </c>
      <c r="C56" s="30" t="s">
        <v>54</v>
      </c>
      <c r="D56" s="22">
        <v>33</v>
      </c>
      <c r="E56" s="23" t="s">
        <v>8</v>
      </c>
      <c r="F56" s="22">
        <v>0</v>
      </c>
      <c r="G56" s="82">
        <f>Cantidad*Precio</f>
        <v>0</v>
      </c>
      <c r="H56" s="22"/>
      <c r="I56" s="24"/>
    </row>
    <row r="57" spans="2:9" ht="10.5" customHeight="1" thickBot="1" x14ac:dyDescent="0.2">
      <c r="B57" s="21">
        <f t="shared" si="10"/>
        <v>7.0399999999999991</v>
      </c>
      <c r="C57" s="30" t="s">
        <v>55</v>
      </c>
      <c r="D57" s="22">
        <v>9</v>
      </c>
      <c r="E57" s="23" t="s">
        <v>8</v>
      </c>
      <c r="F57" s="22">
        <v>0</v>
      </c>
      <c r="G57" s="82">
        <f>Cantidad*Precio</f>
        <v>0</v>
      </c>
      <c r="H57" s="22"/>
      <c r="I57" s="24"/>
    </row>
    <row r="58" spans="2:9" ht="12.75" customHeight="1" thickBot="1" x14ac:dyDescent="0.2">
      <c r="B58" s="13">
        <v>8</v>
      </c>
      <c r="C58" s="14" t="s">
        <v>56</v>
      </c>
      <c r="D58" s="15"/>
      <c r="E58" s="15"/>
      <c r="F58" s="16"/>
      <c r="G58" s="17">
        <f>SUBTOTAL(9,G59:G64)</f>
        <v>0</v>
      </c>
      <c r="H58" s="18"/>
      <c r="I58" s="19"/>
    </row>
    <row r="59" spans="2:9" ht="10.5" customHeight="1" x14ac:dyDescent="0.15">
      <c r="B59" s="21">
        <f t="shared" ref="B59:B103" si="11">B58+0.01</f>
        <v>8.01</v>
      </c>
      <c r="C59" s="30" t="s">
        <v>57</v>
      </c>
      <c r="D59" s="22">
        <v>278.5</v>
      </c>
      <c r="E59" s="23" t="s">
        <v>8</v>
      </c>
      <c r="F59" s="22">
        <v>0</v>
      </c>
      <c r="G59" s="82">
        <f t="shared" ref="G59:G64" si="12">Cantidad*Precio</f>
        <v>0</v>
      </c>
      <c r="H59" s="22"/>
      <c r="I59" s="24"/>
    </row>
    <row r="60" spans="2:9" ht="10.5" customHeight="1" x14ac:dyDescent="0.15">
      <c r="B60" s="21">
        <f t="shared" si="11"/>
        <v>8.02</v>
      </c>
      <c r="C60" s="30" t="s">
        <v>58</v>
      </c>
      <c r="D60" s="22">
        <v>245.5</v>
      </c>
      <c r="E60" s="23" t="s">
        <v>8</v>
      </c>
      <c r="F60" s="22">
        <v>0</v>
      </c>
      <c r="G60" s="82">
        <f t="shared" si="12"/>
        <v>0</v>
      </c>
      <c r="H60" s="22"/>
      <c r="I60" s="24"/>
    </row>
    <row r="61" spans="2:9" ht="10.5" customHeight="1" x14ac:dyDescent="0.15">
      <c r="B61" s="21">
        <f t="shared" si="11"/>
        <v>8.0299999999999994</v>
      </c>
      <c r="C61" s="30" t="s">
        <v>59</v>
      </c>
      <c r="D61" s="22">
        <v>33</v>
      </c>
      <c r="E61" s="23" t="s">
        <v>8</v>
      </c>
      <c r="F61" s="22">
        <v>0</v>
      </c>
      <c r="G61" s="82">
        <f t="shared" si="12"/>
        <v>0</v>
      </c>
      <c r="H61" s="22"/>
      <c r="I61" s="24"/>
    </row>
    <row r="62" spans="2:9" ht="10.5" customHeight="1" x14ac:dyDescent="0.15">
      <c r="B62" s="21">
        <f t="shared" si="11"/>
        <v>8.0399999999999991</v>
      </c>
      <c r="C62" s="30" t="s">
        <v>60</v>
      </c>
      <c r="D62" s="22">
        <v>80</v>
      </c>
      <c r="E62" s="23" t="s">
        <v>8</v>
      </c>
      <c r="F62" s="22">
        <v>0</v>
      </c>
      <c r="G62" s="82">
        <f t="shared" si="12"/>
        <v>0</v>
      </c>
      <c r="H62" s="22"/>
      <c r="I62" s="24"/>
    </row>
    <row r="63" spans="2:9" ht="10.5" customHeight="1" x14ac:dyDescent="0.15">
      <c r="B63" s="21">
        <f t="shared" si="11"/>
        <v>8.0499999999999989</v>
      </c>
      <c r="C63" s="30" t="s">
        <v>61</v>
      </c>
      <c r="D63" s="22">
        <v>40</v>
      </c>
      <c r="E63" s="23" t="s">
        <v>8</v>
      </c>
      <c r="F63" s="22">
        <v>0</v>
      </c>
      <c r="G63" s="82">
        <f t="shared" si="12"/>
        <v>0</v>
      </c>
      <c r="H63" s="22"/>
      <c r="I63" s="24"/>
    </row>
    <row r="64" spans="2:9" ht="10.5" customHeight="1" thickBot="1" x14ac:dyDescent="0.2">
      <c r="B64" s="21">
        <f t="shared" si="11"/>
        <v>8.0599999999999987</v>
      </c>
      <c r="C64" s="30" t="s">
        <v>62</v>
      </c>
      <c r="D64" s="22">
        <v>64</v>
      </c>
      <c r="E64" s="23" t="s">
        <v>8</v>
      </c>
      <c r="F64" s="22">
        <v>0</v>
      </c>
      <c r="G64" s="82">
        <f t="shared" si="12"/>
        <v>0</v>
      </c>
      <c r="H64" s="22"/>
      <c r="I64" s="24"/>
    </row>
    <row r="65" spans="2:9" ht="12.75" customHeight="1" thickBot="1" x14ac:dyDescent="0.2">
      <c r="B65" s="13">
        <v>9</v>
      </c>
      <c r="C65" s="14" t="s">
        <v>63</v>
      </c>
      <c r="D65" s="15"/>
      <c r="E65" s="15"/>
      <c r="F65" s="16"/>
      <c r="G65" s="17">
        <f>SUBTOTAL(9,G66:G77)</f>
        <v>0</v>
      </c>
      <c r="H65" s="18"/>
      <c r="I65" s="19"/>
    </row>
    <row r="66" spans="2:9" ht="10.5" customHeight="1" x14ac:dyDescent="0.15">
      <c r="B66" s="21">
        <f t="shared" si="11"/>
        <v>9.01</v>
      </c>
      <c r="C66" s="30" t="s">
        <v>64</v>
      </c>
      <c r="D66" s="22">
        <v>1</v>
      </c>
      <c r="E66" s="23" t="s">
        <v>12</v>
      </c>
      <c r="F66" s="22">
        <v>0</v>
      </c>
      <c r="G66" s="82">
        <f t="shared" ref="G66:G77" si="13">Cantidad*Precio</f>
        <v>0</v>
      </c>
      <c r="H66" s="22"/>
      <c r="I66" s="24"/>
    </row>
    <row r="67" spans="2:9" ht="10.5" customHeight="1" x14ac:dyDescent="0.15">
      <c r="B67" s="21">
        <f t="shared" si="11"/>
        <v>9.02</v>
      </c>
      <c r="C67" s="30" t="s">
        <v>65</v>
      </c>
      <c r="D67" s="22">
        <v>1</v>
      </c>
      <c r="E67" s="23" t="s">
        <v>12</v>
      </c>
      <c r="F67" s="22">
        <v>0</v>
      </c>
      <c r="G67" s="82">
        <f t="shared" si="13"/>
        <v>0</v>
      </c>
      <c r="H67" s="22"/>
      <c r="I67" s="24"/>
    </row>
    <row r="68" spans="2:9" ht="10.5" customHeight="1" x14ac:dyDescent="0.15">
      <c r="B68" s="21">
        <f t="shared" si="11"/>
        <v>9.0299999999999994</v>
      </c>
      <c r="C68" s="30" t="s">
        <v>66</v>
      </c>
      <c r="D68" s="22">
        <v>2</v>
      </c>
      <c r="E68" s="23" t="s">
        <v>12</v>
      </c>
      <c r="F68" s="22">
        <v>0</v>
      </c>
      <c r="G68" s="82">
        <f t="shared" si="13"/>
        <v>0</v>
      </c>
      <c r="H68" s="22"/>
      <c r="I68" s="24"/>
    </row>
    <row r="69" spans="2:9" ht="10.5" customHeight="1" x14ac:dyDescent="0.15">
      <c r="B69" s="21">
        <f t="shared" si="11"/>
        <v>9.0399999999999991</v>
      </c>
      <c r="C69" s="30" t="s">
        <v>67</v>
      </c>
      <c r="D69" s="22">
        <v>12</v>
      </c>
      <c r="E69" s="23" t="s">
        <v>42</v>
      </c>
      <c r="F69" s="22">
        <v>0</v>
      </c>
      <c r="G69" s="82">
        <f t="shared" si="13"/>
        <v>0</v>
      </c>
      <c r="H69" s="22"/>
      <c r="I69" s="24"/>
    </row>
    <row r="70" spans="2:9" ht="10.5" customHeight="1" x14ac:dyDescent="0.15">
      <c r="B70" s="21">
        <f t="shared" si="11"/>
        <v>9.0499999999999989</v>
      </c>
      <c r="C70" s="30" t="s">
        <v>68</v>
      </c>
      <c r="D70" s="22">
        <v>2.8</v>
      </c>
      <c r="E70" s="23" t="s">
        <v>42</v>
      </c>
      <c r="F70" s="22">
        <v>0</v>
      </c>
      <c r="G70" s="82">
        <f>Cantidad*Precio</f>
        <v>0</v>
      </c>
      <c r="H70" s="22"/>
      <c r="I70" s="24"/>
    </row>
    <row r="71" spans="2:9" ht="10.5" customHeight="1" x14ac:dyDescent="0.15">
      <c r="B71" s="21">
        <f t="shared" si="11"/>
        <v>9.0599999999999987</v>
      </c>
      <c r="C71" s="30" t="s">
        <v>69</v>
      </c>
      <c r="D71" s="22">
        <v>1</v>
      </c>
      <c r="E71" s="23" t="s">
        <v>12</v>
      </c>
      <c r="F71" s="22">
        <v>0</v>
      </c>
      <c r="G71" s="82">
        <f t="shared" si="13"/>
        <v>0</v>
      </c>
      <c r="H71" s="22"/>
      <c r="I71" s="24"/>
    </row>
    <row r="72" spans="2:9" ht="10.5" customHeight="1" x14ac:dyDescent="0.15">
      <c r="B72" s="21">
        <f t="shared" si="11"/>
        <v>9.0699999999999985</v>
      </c>
      <c r="C72" s="30" t="s">
        <v>70</v>
      </c>
      <c r="D72" s="22">
        <v>1</v>
      </c>
      <c r="E72" s="23" t="s">
        <v>12</v>
      </c>
      <c r="F72" s="22">
        <v>0</v>
      </c>
      <c r="G72" s="82">
        <f t="shared" si="13"/>
        <v>0</v>
      </c>
      <c r="H72" s="22"/>
      <c r="I72" s="24"/>
    </row>
    <row r="73" spans="2:9" ht="10.5" customHeight="1" x14ac:dyDescent="0.15">
      <c r="B73" s="21">
        <f t="shared" si="11"/>
        <v>9.0799999999999983</v>
      </c>
      <c r="C73" s="30" t="s">
        <v>71</v>
      </c>
      <c r="D73" s="22">
        <v>5</v>
      </c>
      <c r="E73" s="23" t="s">
        <v>12</v>
      </c>
      <c r="F73" s="22">
        <v>0</v>
      </c>
      <c r="G73" s="82">
        <f t="shared" si="13"/>
        <v>0</v>
      </c>
      <c r="H73" s="22"/>
      <c r="I73" s="24"/>
    </row>
    <row r="74" spans="2:9" ht="10.5" customHeight="1" x14ac:dyDescent="0.15">
      <c r="B74" s="21">
        <f t="shared" si="11"/>
        <v>9.0899999999999981</v>
      </c>
      <c r="C74" s="30" t="s">
        <v>129</v>
      </c>
      <c r="D74" s="22">
        <v>60</v>
      </c>
      <c r="E74" s="23" t="s">
        <v>130</v>
      </c>
      <c r="F74" s="22">
        <v>0</v>
      </c>
      <c r="G74" s="82">
        <f t="shared" ref="G74:G75" si="14">Cantidad*Precio</f>
        <v>0</v>
      </c>
      <c r="H74" s="22"/>
      <c r="I74" s="24"/>
    </row>
    <row r="75" spans="2:9" ht="10.5" customHeight="1" x14ac:dyDescent="0.15">
      <c r="B75" s="21">
        <f t="shared" si="11"/>
        <v>9.0999999999999979</v>
      </c>
      <c r="C75" s="30" t="s">
        <v>131</v>
      </c>
      <c r="D75" s="22">
        <v>1</v>
      </c>
      <c r="E75" s="23" t="s">
        <v>12</v>
      </c>
      <c r="F75" s="22">
        <v>0</v>
      </c>
      <c r="G75" s="82">
        <f t="shared" si="14"/>
        <v>0</v>
      </c>
      <c r="H75" s="22"/>
      <c r="I75" s="24"/>
    </row>
    <row r="76" spans="2:9" ht="10.5" customHeight="1" x14ac:dyDescent="0.15">
      <c r="B76" s="21">
        <f t="shared" si="11"/>
        <v>9.1099999999999977</v>
      </c>
      <c r="C76" s="30" t="s">
        <v>72</v>
      </c>
      <c r="D76" s="22">
        <v>30</v>
      </c>
      <c r="E76" s="23" t="s">
        <v>42</v>
      </c>
      <c r="F76" s="22">
        <v>0</v>
      </c>
      <c r="G76" s="82">
        <f t="shared" si="13"/>
        <v>0</v>
      </c>
      <c r="H76" s="22"/>
      <c r="I76" s="24"/>
    </row>
    <row r="77" spans="2:9" ht="10.5" customHeight="1" thickBot="1" x14ac:dyDescent="0.2">
      <c r="B77" s="21">
        <f t="shared" si="11"/>
        <v>9.1199999999999974</v>
      </c>
      <c r="C77" s="30" t="s">
        <v>73</v>
      </c>
      <c r="D77" s="22">
        <v>70</v>
      </c>
      <c r="E77" s="23" t="s">
        <v>42</v>
      </c>
      <c r="F77" s="22">
        <v>0</v>
      </c>
      <c r="G77" s="82">
        <f t="shared" si="13"/>
        <v>0</v>
      </c>
      <c r="H77" s="22"/>
      <c r="I77" s="24"/>
    </row>
    <row r="78" spans="2:9" ht="12.75" customHeight="1" thickBot="1" x14ac:dyDescent="0.2">
      <c r="B78" s="13">
        <v>10</v>
      </c>
      <c r="C78" s="14" t="s">
        <v>74</v>
      </c>
      <c r="D78" s="15"/>
      <c r="E78" s="15"/>
      <c r="F78" s="16"/>
      <c r="G78" s="17">
        <f>SUBTOTAL(9,G79:G90)</f>
        <v>0</v>
      </c>
      <c r="H78" s="18"/>
      <c r="I78" s="19"/>
    </row>
    <row r="79" spans="2:9" ht="10.5" customHeight="1" x14ac:dyDescent="0.15">
      <c r="B79" s="21">
        <f t="shared" si="11"/>
        <v>10.01</v>
      </c>
      <c r="C79" s="30" t="s">
        <v>75</v>
      </c>
      <c r="D79" s="22">
        <v>1</v>
      </c>
      <c r="E79" s="23" t="s">
        <v>12</v>
      </c>
      <c r="F79" s="22">
        <v>0</v>
      </c>
      <c r="G79" s="82">
        <f t="shared" ref="G79:G90" si="15">Cantidad*Precio</f>
        <v>0</v>
      </c>
      <c r="H79" s="22"/>
      <c r="I79" s="24"/>
    </row>
    <row r="80" spans="2:9" ht="10.5" customHeight="1" x14ac:dyDescent="0.15">
      <c r="B80" s="21">
        <f t="shared" si="11"/>
        <v>10.02</v>
      </c>
      <c r="C80" s="30" t="s">
        <v>76</v>
      </c>
      <c r="D80" s="22">
        <v>2</v>
      </c>
      <c r="E80" s="23" t="s">
        <v>12</v>
      </c>
      <c r="F80" s="22">
        <v>0</v>
      </c>
      <c r="G80" s="82">
        <f t="shared" si="15"/>
        <v>0</v>
      </c>
      <c r="H80" s="22"/>
      <c r="I80" s="24"/>
    </row>
    <row r="81" spans="2:9" ht="10.5" customHeight="1" x14ac:dyDescent="0.15">
      <c r="B81" s="21">
        <f t="shared" si="11"/>
        <v>10.029999999999999</v>
      </c>
      <c r="C81" s="30" t="s">
        <v>77</v>
      </c>
      <c r="D81" s="22">
        <v>4</v>
      </c>
      <c r="E81" s="23" t="s">
        <v>12</v>
      </c>
      <c r="F81" s="22">
        <v>0</v>
      </c>
      <c r="G81" s="82">
        <f t="shared" si="15"/>
        <v>0</v>
      </c>
      <c r="H81" s="22"/>
      <c r="I81" s="24"/>
    </row>
    <row r="82" spans="2:9" ht="10.5" customHeight="1" x14ac:dyDescent="0.15">
      <c r="B82" s="21">
        <f t="shared" si="11"/>
        <v>10.039999999999999</v>
      </c>
      <c r="C82" s="30" t="s">
        <v>78</v>
      </c>
      <c r="D82" s="22">
        <v>4</v>
      </c>
      <c r="E82" s="23" t="s">
        <v>12</v>
      </c>
      <c r="F82" s="22">
        <v>0</v>
      </c>
      <c r="G82" s="82">
        <f t="shared" si="15"/>
        <v>0</v>
      </c>
      <c r="H82" s="22"/>
      <c r="I82" s="24"/>
    </row>
    <row r="83" spans="2:9" ht="10.5" customHeight="1" x14ac:dyDescent="0.15">
      <c r="B83" s="21">
        <f t="shared" si="11"/>
        <v>10.049999999999999</v>
      </c>
      <c r="C83" s="30" t="s">
        <v>79</v>
      </c>
      <c r="D83" s="22">
        <v>3</v>
      </c>
      <c r="E83" s="23" t="s">
        <v>12</v>
      </c>
      <c r="F83" s="22">
        <v>0</v>
      </c>
      <c r="G83" s="82">
        <f t="shared" si="15"/>
        <v>0</v>
      </c>
      <c r="H83" s="22"/>
      <c r="I83" s="24"/>
    </row>
    <row r="84" spans="2:9" ht="10.5" customHeight="1" x14ac:dyDescent="0.15">
      <c r="B84" s="21">
        <f t="shared" si="11"/>
        <v>10.059999999999999</v>
      </c>
      <c r="C84" s="30" t="s">
        <v>80</v>
      </c>
      <c r="D84" s="22">
        <v>1</v>
      </c>
      <c r="E84" s="23" t="s">
        <v>12</v>
      </c>
      <c r="F84" s="22">
        <v>0</v>
      </c>
      <c r="G84" s="82">
        <f t="shared" si="15"/>
        <v>0</v>
      </c>
      <c r="H84" s="22"/>
      <c r="I84" s="24"/>
    </row>
    <row r="85" spans="2:9" ht="10.5" customHeight="1" x14ac:dyDescent="0.15">
      <c r="B85" s="21">
        <f t="shared" si="11"/>
        <v>10.069999999999999</v>
      </c>
      <c r="C85" s="30" t="s">
        <v>81</v>
      </c>
      <c r="D85" s="22">
        <v>5</v>
      </c>
      <c r="E85" s="23" t="s">
        <v>12</v>
      </c>
      <c r="F85" s="22">
        <v>0</v>
      </c>
      <c r="G85" s="82">
        <f t="shared" si="15"/>
        <v>0</v>
      </c>
      <c r="H85" s="22"/>
      <c r="I85" s="24"/>
    </row>
    <row r="86" spans="2:9" ht="10.5" customHeight="1" x14ac:dyDescent="0.15">
      <c r="B86" s="21">
        <f t="shared" si="11"/>
        <v>10.079999999999998</v>
      </c>
      <c r="C86" s="30" t="s">
        <v>82</v>
      </c>
      <c r="D86" s="22">
        <v>2</v>
      </c>
      <c r="E86" s="23" t="s">
        <v>12</v>
      </c>
      <c r="F86" s="22">
        <v>0</v>
      </c>
      <c r="G86" s="82">
        <f t="shared" si="15"/>
        <v>0</v>
      </c>
      <c r="H86" s="22"/>
      <c r="I86" s="24"/>
    </row>
    <row r="87" spans="2:9" ht="10.5" customHeight="1" x14ac:dyDescent="0.15">
      <c r="B87" s="21">
        <f t="shared" si="11"/>
        <v>10.089999999999998</v>
      </c>
      <c r="C87" s="30" t="s">
        <v>83</v>
      </c>
      <c r="D87" s="22">
        <v>2</v>
      </c>
      <c r="E87" s="23" t="s">
        <v>12</v>
      </c>
      <c r="F87" s="22">
        <v>0</v>
      </c>
      <c r="G87" s="82">
        <f t="shared" si="15"/>
        <v>0</v>
      </c>
      <c r="H87" s="22"/>
      <c r="I87" s="24"/>
    </row>
    <row r="88" spans="2:9" ht="10.5" customHeight="1" x14ac:dyDescent="0.15">
      <c r="B88" s="21">
        <f t="shared" si="11"/>
        <v>10.099999999999998</v>
      </c>
      <c r="C88" s="30" t="s">
        <v>84</v>
      </c>
      <c r="D88" s="22">
        <v>1</v>
      </c>
      <c r="E88" s="23" t="s">
        <v>12</v>
      </c>
      <c r="F88" s="22">
        <v>0</v>
      </c>
      <c r="G88" s="82">
        <f t="shared" si="15"/>
        <v>0</v>
      </c>
      <c r="H88" s="22"/>
      <c r="I88" s="24"/>
    </row>
    <row r="89" spans="2:9" ht="10.5" customHeight="1" x14ac:dyDescent="0.15">
      <c r="B89" s="21">
        <f t="shared" si="11"/>
        <v>10.109999999999998</v>
      </c>
      <c r="C89" s="30" t="s">
        <v>85</v>
      </c>
      <c r="D89" s="22">
        <v>3</v>
      </c>
      <c r="E89" s="23" t="s">
        <v>12</v>
      </c>
      <c r="F89" s="22">
        <v>0</v>
      </c>
      <c r="G89" s="82">
        <f t="shared" si="15"/>
        <v>0</v>
      </c>
      <c r="H89" s="22"/>
      <c r="I89" s="24"/>
    </row>
    <row r="90" spans="2:9" ht="10.5" customHeight="1" thickBot="1" x14ac:dyDescent="0.2">
      <c r="B90" s="21">
        <f t="shared" si="11"/>
        <v>10.119999999999997</v>
      </c>
      <c r="C90" s="30" t="s">
        <v>86</v>
      </c>
      <c r="D90" s="22">
        <v>50</v>
      </c>
      <c r="E90" s="23" t="s">
        <v>42</v>
      </c>
      <c r="F90" s="22">
        <v>0</v>
      </c>
      <c r="G90" s="82">
        <f t="shared" si="15"/>
        <v>0</v>
      </c>
      <c r="H90" s="22"/>
      <c r="I90" s="24"/>
    </row>
    <row r="91" spans="2:9" ht="12.75" customHeight="1" thickBot="1" x14ac:dyDescent="0.2">
      <c r="B91" s="13">
        <v>11</v>
      </c>
      <c r="C91" s="14" t="s">
        <v>87</v>
      </c>
      <c r="D91" s="15"/>
      <c r="E91" s="15"/>
      <c r="F91" s="16"/>
      <c r="G91" s="17">
        <f>SUBTOTAL(9,G92:G96)</f>
        <v>0</v>
      </c>
      <c r="H91" s="18"/>
      <c r="I91" s="19"/>
    </row>
    <row r="92" spans="2:9" ht="10.5" customHeight="1" x14ac:dyDescent="0.15">
      <c r="B92" s="21">
        <f t="shared" si="11"/>
        <v>11.01</v>
      </c>
      <c r="C92" s="30" t="s">
        <v>138</v>
      </c>
      <c r="D92" s="22">
        <v>1</v>
      </c>
      <c r="E92" s="23" t="s">
        <v>12</v>
      </c>
      <c r="F92" s="22">
        <v>0</v>
      </c>
      <c r="G92" s="82">
        <f>Cantidad*Precio</f>
        <v>0</v>
      </c>
      <c r="H92" s="22"/>
      <c r="I92" s="24"/>
    </row>
    <row r="93" spans="2:9" ht="10.5" customHeight="1" x14ac:dyDescent="0.15">
      <c r="B93" s="21">
        <f t="shared" si="11"/>
        <v>11.02</v>
      </c>
      <c r="C93" s="30" t="s">
        <v>139</v>
      </c>
      <c r="D93" s="22">
        <v>3</v>
      </c>
      <c r="E93" s="23" t="s">
        <v>12</v>
      </c>
      <c r="F93" s="22">
        <v>0</v>
      </c>
      <c r="G93" s="82">
        <f>Cantidad*Precio</f>
        <v>0</v>
      </c>
      <c r="H93" s="22"/>
      <c r="I93" s="24"/>
    </row>
    <row r="94" spans="2:9" ht="10.5" customHeight="1" x14ac:dyDescent="0.15">
      <c r="B94" s="21">
        <f t="shared" si="11"/>
        <v>11.03</v>
      </c>
      <c r="C94" s="30" t="s">
        <v>140</v>
      </c>
      <c r="D94" s="22">
        <v>1</v>
      </c>
      <c r="E94" s="23" t="s">
        <v>12</v>
      </c>
      <c r="F94" s="22">
        <v>0</v>
      </c>
      <c r="G94" s="82">
        <f>Cantidad*Precio</f>
        <v>0</v>
      </c>
      <c r="H94" s="22"/>
      <c r="I94" s="24"/>
    </row>
    <row r="95" spans="2:9" ht="10.5" customHeight="1" x14ac:dyDescent="0.15">
      <c r="B95" s="21">
        <f t="shared" si="11"/>
        <v>11.04</v>
      </c>
      <c r="C95" s="30" t="s">
        <v>141</v>
      </c>
      <c r="D95" s="22">
        <v>1</v>
      </c>
      <c r="E95" s="23" t="s">
        <v>12</v>
      </c>
      <c r="F95" s="22">
        <v>0</v>
      </c>
      <c r="G95" s="82">
        <f>Cantidad*Precio</f>
        <v>0</v>
      </c>
      <c r="H95" s="22"/>
      <c r="I95" s="24"/>
    </row>
    <row r="96" spans="2:9" ht="10.5" customHeight="1" thickBot="1" x14ac:dyDescent="0.2">
      <c r="B96" s="21">
        <f t="shared" si="11"/>
        <v>11.049999999999999</v>
      </c>
      <c r="C96" s="30" t="s">
        <v>142</v>
      </c>
      <c r="D96" s="22">
        <v>1</v>
      </c>
      <c r="E96" s="23" t="s">
        <v>12</v>
      </c>
      <c r="F96" s="22">
        <v>0</v>
      </c>
      <c r="G96" s="82">
        <f>Cantidad*Precio</f>
        <v>0</v>
      </c>
      <c r="H96" s="22"/>
      <c r="I96" s="24"/>
    </row>
    <row r="97" spans="2:9" ht="12.75" customHeight="1" thickBot="1" x14ac:dyDescent="0.2">
      <c r="B97" s="13">
        <v>12</v>
      </c>
      <c r="C97" s="14" t="s">
        <v>88</v>
      </c>
      <c r="D97" s="15"/>
      <c r="E97" s="15"/>
      <c r="F97" s="16"/>
      <c r="G97" s="17">
        <f>SUBTOTAL(9,G98:G101)</f>
        <v>0</v>
      </c>
      <c r="H97" s="18"/>
      <c r="I97" s="19"/>
    </row>
    <row r="98" spans="2:9" ht="10.5" customHeight="1" x14ac:dyDescent="0.15">
      <c r="B98" s="21">
        <f t="shared" si="11"/>
        <v>12.01</v>
      </c>
      <c r="C98" s="30" t="s">
        <v>89</v>
      </c>
      <c r="D98" s="22">
        <v>4</v>
      </c>
      <c r="E98" s="23" t="s">
        <v>12</v>
      </c>
      <c r="F98" s="22">
        <v>0</v>
      </c>
      <c r="G98" s="82">
        <f>Cantidad*Precio</f>
        <v>0</v>
      </c>
      <c r="H98" s="22"/>
      <c r="I98" s="24"/>
    </row>
    <row r="99" spans="2:9" ht="10.5" customHeight="1" x14ac:dyDescent="0.15">
      <c r="B99" s="21">
        <f t="shared" si="11"/>
        <v>12.02</v>
      </c>
      <c r="C99" s="30" t="s">
        <v>90</v>
      </c>
      <c r="D99" s="22">
        <v>1</v>
      </c>
      <c r="E99" s="23" t="s">
        <v>12</v>
      </c>
      <c r="F99" s="22">
        <v>0</v>
      </c>
      <c r="G99" s="82">
        <f>Cantidad*Precio</f>
        <v>0</v>
      </c>
      <c r="H99" s="22"/>
      <c r="I99" s="24"/>
    </row>
    <row r="100" spans="2:9" ht="10.5" customHeight="1" x14ac:dyDescent="0.15">
      <c r="B100" s="21">
        <f t="shared" si="11"/>
        <v>12.03</v>
      </c>
      <c r="C100" s="30" t="s">
        <v>91</v>
      </c>
      <c r="D100" s="22">
        <v>1</v>
      </c>
      <c r="E100" s="23" t="s">
        <v>12</v>
      </c>
      <c r="F100" s="22">
        <v>0</v>
      </c>
      <c r="G100" s="82">
        <f>Cantidad*Precio</f>
        <v>0</v>
      </c>
      <c r="H100" s="22"/>
      <c r="I100" s="24"/>
    </row>
    <row r="101" spans="2:9" ht="10.5" customHeight="1" thickBot="1" x14ac:dyDescent="0.2">
      <c r="B101" s="21">
        <f t="shared" si="11"/>
        <v>12.04</v>
      </c>
      <c r="C101" s="30" t="s">
        <v>92</v>
      </c>
      <c r="D101" s="22">
        <v>1</v>
      </c>
      <c r="E101" s="23" t="s">
        <v>12</v>
      </c>
      <c r="F101" s="22">
        <v>0</v>
      </c>
      <c r="G101" s="82">
        <f>Cantidad*Precio</f>
        <v>0</v>
      </c>
      <c r="H101" s="22"/>
      <c r="I101" s="24"/>
    </row>
    <row r="102" spans="2:9" ht="12.75" customHeight="1" thickBot="1" x14ac:dyDescent="0.2">
      <c r="B102" s="13">
        <v>13</v>
      </c>
      <c r="C102" s="14" t="s">
        <v>93</v>
      </c>
      <c r="D102" s="15"/>
      <c r="E102" s="15"/>
      <c r="F102" s="16"/>
      <c r="G102" s="17">
        <f>SUBTOTAL(9,G103:G103)</f>
        <v>0</v>
      </c>
      <c r="H102" s="18"/>
      <c r="I102" s="19"/>
    </row>
    <row r="103" spans="2:9" s="29" customFormat="1" ht="21" customHeight="1" thickBot="1" x14ac:dyDescent="0.25">
      <c r="B103" s="21">
        <f t="shared" si="11"/>
        <v>13.01</v>
      </c>
      <c r="C103" s="83" t="s">
        <v>94</v>
      </c>
      <c r="D103" s="27">
        <v>70</v>
      </c>
      <c r="E103" s="84" t="s">
        <v>95</v>
      </c>
      <c r="F103" s="27">
        <v>0</v>
      </c>
      <c r="G103" s="85">
        <f>Cantidad*Precio</f>
        <v>0</v>
      </c>
      <c r="H103" s="27"/>
      <c r="I103" s="28"/>
    </row>
    <row r="104" spans="2:9" ht="12.75" customHeight="1" thickBot="1" x14ac:dyDescent="0.2">
      <c r="B104" s="13">
        <v>14</v>
      </c>
      <c r="C104" s="14" t="s">
        <v>96</v>
      </c>
      <c r="D104" s="15"/>
      <c r="E104" s="15"/>
      <c r="F104" s="16"/>
      <c r="G104" s="17">
        <f>SUBTOTAL(9,G105:G121)</f>
        <v>0</v>
      </c>
      <c r="H104" s="18"/>
      <c r="I104" s="19"/>
    </row>
    <row r="105" spans="2:9" ht="10.5" customHeight="1" x14ac:dyDescent="0.15">
      <c r="B105" s="21">
        <f t="shared" ref="B105:B121" si="16">B104+0.01</f>
        <v>14.01</v>
      </c>
      <c r="C105" s="30" t="s">
        <v>97</v>
      </c>
      <c r="D105" s="22">
        <v>1</v>
      </c>
      <c r="E105" s="23" t="s">
        <v>12</v>
      </c>
      <c r="F105" s="22">
        <v>0</v>
      </c>
      <c r="G105" s="82">
        <f t="shared" ref="G105:G121" si="17">Cantidad*Precio</f>
        <v>0</v>
      </c>
      <c r="H105" s="22"/>
      <c r="I105" s="24"/>
    </row>
    <row r="106" spans="2:9" ht="10.5" customHeight="1" x14ac:dyDescent="0.15">
      <c r="B106" s="21">
        <f t="shared" si="16"/>
        <v>14.02</v>
      </c>
      <c r="C106" s="30" t="s">
        <v>143</v>
      </c>
      <c r="D106" s="22">
        <v>1</v>
      </c>
      <c r="E106" s="23" t="s">
        <v>12</v>
      </c>
      <c r="F106" s="22">
        <v>0</v>
      </c>
      <c r="G106" s="82">
        <f>Cantidad*Precio</f>
        <v>0</v>
      </c>
      <c r="H106" s="22"/>
      <c r="I106" s="24"/>
    </row>
    <row r="107" spans="2:9" ht="10.5" customHeight="1" x14ac:dyDescent="0.15">
      <c r="B107" s="21">
        <f t="shared" si="16"/>
        <v>14.03</v>
      </c>
      <c r="C107" s="30" t="s">
        <v>136</v>
      </c>
      <c r="D107" s="22">
        <v>30</v>
      </c>
      <c r="E107" s="23" t="s">
        <v>42</v>
      </c>
      <c r="F107" s="22">
        <v>0</v>
      </c>
      <c r="G107" s="82">
        <f>Cantidad*Precio</f>
        <v>0</v>
      </c>
      <c r="H107" s="22"/>
      <c r="I107" s="24"/>
    </row>
    <row r="108" spans="2:9" ht="10.5" customHeight="1" x14ac:dyDescent="0.15">
      <c r="B108" s="21">
        <f t="shared" si="16"/>
        <v>14.04</v>
      </c>
      <c r="C108" s="30" t="s">
        <v>145</v>
      </c>
      <c r="D108" s="22">
        <v>30</v>
      </c>
      <c r="E108" s="23" t="s">
        <v>42</v>
      </c>
      <c r="F108" s="22">
        <v>0</v>
      </c>
      <c r="G108" s="82">
        <f>Cantidad*Precio</f>
        <v>0</v>
      </c>
      <c r="H108" s="22"/>
      <c r="I108" s="24"/>
    </row>
    <row r="109" spans="2:9" ht="10.5" customHeight="1" x14ac:dyDescent="0.15">
      <c r="B109" s="21">
        <f t="shared" si="16"/>
        <v>14.049999999999999</v>
      </c>
      <c r="C109" s="30" t="s">
        <v>98</v>
      </c>
      <c r="D109" s="22">
        <v>1</v>
      </c>
      <c r="E109" s="23" t="s">
        <v>12</v>
      </c>
      <c r="F109" s="22">
        <v>0</v>
      </c>
      <c r="G109" s="82">
        <f t="shared" si="17"/>
        <v>0</v>
      </c>
      <c r="H109" s="22"/>
      <c r="I109" s="24"/>
    </row>
    <row r="110" spans="2:9" ht="10.5" customHeight="1" x14ac:dyDescent="0.15">
      <c r="B110" s="21">
        <f t="shared" si="16"/>
        <v>14.059999999999999</v>
      </c>
      <c r="C110" s="30" t="s">
        <v>144</v>
      </c>
      <c r="D110" s="22">
        <v>2</v>
      </c>
      <c r="E110" s="23" t="s">
        <v>12</v>
      </c>
      <c r="F110" s="22">
        <v>0</v>
      </c>
      <c r="G110" s="82">
        <f t="shared" si="17"/>
        <v>0</v>
      </c>
      <c r="H110" s="22"/>
      <c r="I110" s="24"/>
    </row>
    <row r="111" spans="2:9" ht="10.5" customHeight="1" x14ac:dyDescent="0.15">
      <c r="B111" s="21">
        <f t="shared" si="16"/>
        <v>14.069999999999999</v>
      </c>
      <c r="C111" s="30" t="s">
        <v>99</v>
      </c>
      <c r="D111" s="22">
        <v>1</v>
      </c>
      <c r="E111" s="23" t="s">
        <v>12</v>
      </c>
      <c r="F111" s="22">
        <v>0</v>
      </c>
      <c r="G111" s="82">
        <f t="shared" si="17"/>
        <v>0</v>
      </c>
      <c r="H111" s="22"/>
      <c r="I111" s="24"/>
    </row>
    <row r="112" spans="2:9" ht="10.5" customHeight="1" x14ac:dyDescent="0.15">
      <c r="B112" s="21">
        <f t="shared" si="16"/>
        <v>14.079999999999998</v>
      </c>
      <c r="C112" s="30" t="s">
        <v>100</v>
      </c>
      <c r="D112" s="22">
        <v>1</v>
      </c>
      <c r="E112" s="23" t="s">
        <v>12</v>
      </c>
      <c r="F112" s="22">
        <v>0</v>
      </c>
      <c r="G112" s="82">
        <f t="shared" si="17"/>
        <v>0</v>
      </c>
      <c r="H112" s="22"/>
      <c r="I112" s="24"/>
    </row>
    <row r="113" spans="2:9" ht="10.5" customHeight="1" x14ac:dyDescent="0.15">
      <c r="B113" s="21">
        <f t="shared" si="16"/>
        <v>14.089999999999998</v>
      </c>
      <c r="C113" s="30" t="s">
        <v>101</v>
      </c>
      <c r="D113" s="22">
        <v>1</v>
      </c>
      <c r="E113" s="23" t="s">
        <v>12</v>
      </c>
      <c r="F113" s="22">
        <v>0</v>
      </c>
      <c r="G113" s="82">
        <f t="shared" si="17"/>
        <v>0</v>
      </c>
      <c r="H113" s="22"/>
      <c r="I113" s="24"/>
    </row>
    <row r="114" spans="2:9" ht="10.5" customHeight="1" x14ac:dyDescent="0.15">
      <c r="B114" s="21">
        <f t="shared" si="16"/>
        <v>14.099999999999998</v>
      </c>
      <c r="C114" s="30" t="s">
        <v>133</v>
      </c>
      <c r="D114" s="22">
        <v>2</v>
      </c>
      <c r="E114" s="23" t="s">
        <v>12</v>
      </c>
      <c r="F114" s="22">
        <v>0</v>
      </c>
      <c r="G114" s="82">
        <f t="shared" ref="G114:G115" si="18">Cantidad*Precio</f>
        <v>0</v>
      </c>
      <c r="H114" s="22"/>
      <c r="I114" s="24"/>
    </row>
    <row r="115" spans="2:9" ht="10.5" customHeight="1" x14ac:dyDescent="0.15">
      <c r="B115" s="21">
        <f t="shared" si="16"/>
        <v>14.109999999999998</v>
      </c>
      <c r="C115" s="30" t="s">
        <v>132</v>
      </c>
      <c r="D115" s="22">
        <v>4</v>
      </c>
      <c r="E115" s="23" t="s">
        <v>12</v>
      </c>
      <c r="F115" s="22">
        <v>0</v>
      </c>
      <c r="G115" s="82">
        <f t="shared" si="18"/>
        <v>0</v>
      </c>
      <c r="H115" s="22"/>
      <c r="I115" s="24"/>
    </row>
    <row r="116" spans="2:9" ht="10.5" customHeight="1" x14ac:dyDescent="0.15">
      <c r="B116" s="21">
        <f t="shared" si="16"/>
        <v>14.119999999999997</v>
      </c>
      <c r="C116" s="30" t="s">
        <v>102</v>
      </c>
      <c r="D116" s="22">
        <v>2</v>
      </c>
      <c r="E116" s="23" t="s">
        <v>12</v>
      </c>
      <c r="F116" s="22">
        <v>0</v>
      </c>
      <c r="G116" s="82">
        <f t="shared" ref="G116" si="19">Cantidad*Precio</f>
        <v>0</v>
      </c>
      <c r="H116" s="22"/>
      <c r="I116" s="24"/>
    </row>
    <row r="117" spans="2:9" ht="10.5" customHeight="1" x14ac:dyDescent="0.15">
      <c r="B117" s="21">
        <f t="shared" si="16"/>
        <v>14.129999999999997</v>
      </c>
      <c r="C117" s="30" t="s">
        <v>103</v>
      </c>
      <c r="D117" s="22">
        <v>1</v>
      </c>
      <c r="E117" s="23" t="s">
        <v>12</v>
      </c>
      <c r="F117" s="22">
        <v>0</v>
      </c>
      <c r="G117" s="82">
        <f t="shared" si="17"/>
        <v>0</v>
      </c>
      <c r="H117" s="22"/>
      <c r="I117" s="24"/>
    </row>
    <row r="118" spans="2:9" ht="10.5" customHeight="1" x14ac:dyDescent="0.15">
      <c r="B118" s="21">
        <f t="shared" si="16"/>
        <v>14.139999999999997</v>
      </c>
      <c r="C118" s="30" t="s">
        <v>127</v>
      </c>
      <c r="D118" s="22">
        <v>1</v>
      </c>
      <c r="E118" s="23" t="s">
        <v>104</v>
      </c>
      <c r="F118" s="22">
        <v>0</v>
      </c>
      <c r="G118" s="82">
        <f t="shared" si="17"/>
        <v>0</v>
      </c>
      <c r="H118" s="22"/>
      <c r="I118" s="24"/>
    </row>
    <row r="119" spans="2:9" ht="10.5" customHeight="1" x14ac:dyDescent="0.15">
      <c r="B119" s="21">
        <f t="shared" si="16"/>
        <v>14.149999999999997</v>
      </c>
      <c r="C119" s="30" t="s">
        <v>105</v>
      </c>
      <c r="D119" s="22">
        <v>25</v>
      </c>
      <c r="E119" s="23" t="s">
        <v>42</v>
      </c>
      <c r="F119" s="22">
        <v>0</v>
      </c>
      <c r="G119" s="82">
        <f t="shared" si="17"/>
        <v>0</v>
      </c>
      <c r="H119" s="22"/>
      <c r="I119" s="24"/>
    </row>
    <row r="120" spans="2:9" ht="10.5" customHeight="1" x14ac:dyDescent="0.15">
      <c r="B120" s="21">
        <f t="shared" si="16"/>
        <v>14.159999999999997</v>
      </c>
      <c r="C120" s="30" t="s">
        <v>106</v>
      </c>
      <c r="D120" s="22">
        <v>10</v>
      </c>
      <c r="E120" s="23" t="s">
        <v>15</v>
      </c>
      <c r="F120" s="22">
        <v>0</v>
      </c>
      <c r="G120" s="82">
        <f>Cantidad*Precio</f>
        <v>0</v>
      </c>
      <c r="H120" s="22"/>
      <c r="I120" s="24"/>
    </row>
    <row r="121" spans="2:9" ht="10.5" customHeight="1" x14ac:dyDescent="0.15">
      <c r="B121" s="21">
        <f t="shared" si="16"/>
        <v>14.169999999999996</v>
      </c>
      <c r="C121" s="30" t="s">
        <v>107</v>
      </c>
      <c r="D121" s="22">
        <v>1</v>
      </c>
      <c r="E121" s="23" t="s">
        <v>104</v>
      </c>
      <c r="F121" s="22">
        <v>0</v>
      </c>
      <c r="G121" s="82">
        <f t="shared" si="17"/>
        <v>0</v>
      </c>
      <c r="H121" s="22"/>
      <c r="I121" s="24"/>
    </row>
    <row r="122" spans="2:9" ht="10.5" customHeight="1" thickBot="1" x14ac:dyDescent="0.2">
      <c r="B122" s="21"/>
      <c r="C122" s="22"/>
      <c r="D122" s="31"/>
      <c r="E122" s="23"/>
      <c r="F122" s="31"/>
      <c r="G122" s="32"/>
      <c r="H122" s="31"/>
      <c r="I122" s="32"/>
    </row>
    <row r="123" spans="2:9" ht="14.25" thickBot="1" x14ac:dyDescent="0.3">
      <c r="B123" s="33"/>
      <c r="C123" s="34" t="s">
        <v>108</v>
      </c>
      <c r="D123" s="35"/>
      <c r="E123" s="36"/>
      <c r="F123" s="37"/>
      <c r="G123" s="86">
        <f>SUBTOTAL(9,G5:G121)</f>
        <v>0</v>
      </c>
      <c r="H123" s="38"/>
      <c r="I123" s="39"/>
    </row>
    <row r="124" spans="2:9" ht="12.75" customHeight="1" x14ac:dyDescent="0.2">
      <c r="B124" s="40"/>
      <c r="C124" s="41"/>
      <c r="D124" s="42"/>
      <c r="E124" s="41"/>
      <c r="F124" s="43"/>
      <c r="G124" s="44"/>
      <c r="H124" s="45"/>
      <c r="I124" s="46"/>
    </row>
    <row r="125" spans="2:9" ht="10.5" customHeight="1" x14ac:dyDescent="0.2">
      <c r="B125" s="40"/>
      <c r="C125" s="47" t="s">
        <v>109</v>
      </c>
      <c r="D125" s="48"/>
      <c r="E125" s="49"/>
      <c r="F125" s="50"/>
      <c r="G125" s="44"/>
      <c r="H125" s="51"/>
      <c r="I125" s="46"/>
    </row>
    <row r="126" spans="2:9" ht="10.5" customHeight="1" x14ac:dyDescent="0.2">
      <c r="B126" s="40"/>
      <c r="C126" s="52" t="s">
        <v>110</v>
      </c>
      <c r="D126" s="48">
        <v>0.1</v>
      </c>
      <c r="E126" s="49" t="s">
        <v>111</v>
      </c>
      <c r="F126" s="51">
        <f t="shared" ref="F126:F132" si="20">D126*$G$123</f>
        <v>0</v>
      </c>
      <c r="G126"/>
      <c r="H126" s="51"/>
      <c r="I126" s="46"/>
    </row>
    <row r="127" spans="2:9" ht="10.5" customHeight="1" x14ac:dyDescent="0.2">
      <c r="B127" s="40"/>
      <c r="C127" s="52" t="s">
        <v>112</v>
      </c>
      <c r="D127" s="48">
        <v>2.5000000000000001E-2</v>
      </c>
      <c r="E127" s="49" t="s">
        <v>111</v>
      </c>
      <c r="F127" s="51">
        <f t="shared" si="20"/>
        <v>0</v>
      </c>
      <c r="G127"/>
      <c r="H127" s="51"/>
      <c r="I127" s="46"/>
    </row>
    <row r="128" spans="2:9" ht="10.5" customHeight="1" x14ac:dyDescent="0.2">
      <c r="B128" s="40"/>
      <c r="C128" s="52" t="s">
        <v>113</v>
      </c>
      <c r="D128" s="48">
        <v>0.05</v>
      </c>
      <c r="E128" s="49" t="s">
        <v>111</v>
      </c>
      <c r="F128" s="51">
        <f t="shared" si="20"/>
        <v>0</v>
      </c>
      <c r="G128"/>
      <c r="H128" s="51"/>
      <c r="I128" s="46"/>
    </row>
    <row r="129" spans="2:9" ht="10.5" customHeight="1" x14ac:dyDescent="0.2">
      <c r="B129" s="40"/>
      <c r="C129" s="52" t="s">
        <v>114</v>
      </c>
      <c r="D129" s="48">
        <v>4.6399999999999997E-2</v>
      </c>
      <c r="E129" s="49" t="s">
        <v>111</v>
      </c>
      <c r="F129" s="51">
        <f t="shared" si="20"/>
        <v>0</v>
      </c>
      <c r="G129"/>
      <c r="H129" s="51"/>
      <c r="I129" s="46"/>
    </row>
    <row r="130" spans="2:9" ht="10.5" customHeight="1" x14ac:dyDescent="0.2">
      <c r="B130" s="40"/>
      <c r="C130" s="52" t="s">
        <v>115</v>
      </c>
      <c r="D130" s="48">
        <v>0.01</v>
      </c>
      <c r="E130" s="49" t="s">
        <v>111</v>
      </c>
      <c r="F130" s="51">
        <f t="shared" si="20"/>
        <v>0</v>
      </c>
      <c r="G130"/>
      <c r="H130" s="51"/>
      <c r="I130" s="46"/>
    </row>
    <row r="131" spans="2:9" ht="10.5" customHeight="1" x14ac:dyDescent="0.2">
      <c r="B131" s="40"/>
      <c r="C131" s="52" t="s">
        <v>116</v>
      </c>
      <c r="D131" s="48">
        <v>0.05</v>
      </c>
      <c r="E131" s="49" t="s">
        <v>111</v>
      </c>
      <c r="F131" s="51">
        <f t="shared" si="20"/>
        <v>0</v>
      </c>
      <c r="G131"/>
      <c r="H131" s="51"/>
      <c r="I131" s="46"/>
    </row>
    <row r="132" spans="2:9" ht="10.5" customHeight="1" x14ac:dyDescent="0.2">
      <c r="B132" s="40"/>
      <c r="C132" s="52" t="s">
        <v>117</v>
      </c>
      <c r="D132" s="48">
        <v>1E-3</v>
      </c>
      <c r="E132" s="49" t="s">
        <v>111</v>
      </c>
      <c r="F132" s="51">
        <f t="shared" si="20"/>
        <v>0</v>
      </c>
      <c r="G132" s="29"/>
      <c r="H132" s="53"/>
      <c r="I132" s="46"/>
    </row>
    <row r="133" spans="2:9" ht="10.5" customHeight="1" x14ac:dyDescent="0.2">
      <c r="B133" s="40"/>
      <c r="C133" s="52" t="s">
        <v>118</v>
      </c>
      <c r="D133" s="48">
        <v>0.18</v>
      </c>
      <c r="E133" s="54" t="s">
        <v>119</v>
      </c>
      <c r="F133" s="51">
        <f>D133*$F$126</f>
        <v>0</v>
      </c>
      <c r="H133" s="55"/>
      <c r="I133" s="46"/>
    </row>
    <row r="134" spans="2:9" ht="13.5" thickBot="1" x14ac:dyDescent="0.25">
      <c r="B134" s="40"/>
      <c r="C134" s="41"/>
      <c r="D134" s="56"/>
      <c r="E134" s="57"/>
      <c r="F134" s="58"/>
      <c r="G134" s="44"/>
      <c r="H134" s="59"/>
      <c r="I134" s="46"/>
    </row>
    <row r="135" spans="2:9" ht="14.25" thickBot="1" x14ac:dyDescent="0.3">
      <c r="B135" s="33"/>
      <c r="C135" s="34" t="s">
        <v>120</v>
      </c>
      <c r="D135" s="35"/>
      <c r="E135" s="36"/>
      <c r="F135" s="37"/>
      <c r="G135" s="86">
        <f>SUM(F126:F133)+G123</f>
        <v>0</v>
      </c>
      <c r="H135" s="38"/>
      <c r="I135" s="39"/>
    </row>
    <row r="136" spans="2:9" ht="13.5" x14ac:dyDescent="0.25">
      <c r="B136" s="40"/>
      <c r="C136" s="60"/>
      <c r="D136" s="61"/>
      <c r="E136" s="62"/>
      <c r="F136" s="63"/>
      <c r="G136" s="64"/>
      <c r="H136" s="65"/>
      <c r="I136" s="66"/>
    </row>
    <row r="137" spans="2:9" ht="10.5" customHeight="1" x14ac:dyDescent="0.15">
      <c r="C137" s="59" t="s">
        <v>121</v>
      </c>
      <c r="D137" s="67">
        <v>0.05</v>
      </c>
      <c r="E137" s="68" t="s">
        <v>111</v>
      </c>
      <c r="F137" s="69">
        <f>D137*$G$123</f>
        <v>0</v>
      </c>
      <c r="G137" s="46"/>
      <c r="H137" s="69"/>
      <c r="I137" s="46"/>
    </row>
    <row r="138" spans="2:9" ht="14.25" thickBot="1" x14ac:dyDescent="0.3">
      <c r="B138" s="70"/>
      <c r="C138" s="71"/>
      <c r="D138" s="63"/>
      <c r="E138" s="72"/>
      <c r="F138" s="63"/>
      <c r="G138" s="64"/>
      <c r="H138" s="65"/>
      <c r="I138" s="66"/>
    </row>
    <row r="139" spans="2:9" ht="15" customHeight="1" thickBot="1" x14ac:dyDescent="0.3">
      <c r="B139" s="73"/>
      <c r="C139" s="74" t="s">
        <v>122</v>
      </c>
      <c r="D139" s="75"/>
      <c r="E139" s="76"/>
      <c r="F139" s="75"/>
      <c r="G139" s="77">
        <f>ROUND(+G135+F137,2)</f>
        <v>0</v>
      </c>
      <c r="H139" s="78"/>
      <c r="I139" s="77"/>
    </row>
    <row r="140" spans="2:9" ht="11.25" thickBot="1" x14ac:dyDescent="0.2"/>
    <row r="141" spans="2:9" ht="11.25" thickBot="1" x14ac:dyDescent="0.2">
      <c r="H141" s="79" t="s">
        <v>122</v>
      </c>
      <c r="I141" s="80">
        <f>G139</f>
        <v>0</v>
      </c>
    </row>
    <row r="143" spans="2:9" x14ac:dyDescent="0.15">
      <c r="D143" s="20"/>
      <c r="E143" s="20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142"/>
  <sheetViews>
    <sheetView showGridLines="0" view="pageBreakPreview" topLeftCell="A109" zoomScale="115" zoomScaleNormal="130" zoomScaleSheetLayoutView="115" workbookViewId="0">
      <selection activeCell="G137" sqref="G137"/>
    </sheetView>
  </sheetViews>
  <sheetFormatPr defaultColWidth="11.42578125" defaultRowHeight="10.5" x14ac:dyDescent="0.15"/>
  <cols>
    <col min="1" max="2" width="6.28515625" style="1" customWidth="1"/>
    <col min="3" max="3" width="59.140625" style="1" bestFit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1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5.85546875" style="1" customWidth="1"/>
    <col min="13" max="16384" width="11.42578125" style="1"/>
  </cols>
  <sheetData>
    <row r="1" spans="2:12" ht="42" customHeight="1" x14ac:dyDescent="0.15">
      <c r="B1" s="177" t="s">
        <v>123</v>
      </c>
      <c r="C1" s="177"/>
      <c r="D1" s="177"/>
      <c r="E1" s="177"/>
      <c r="F1" s="177"/>
      <c r="G1" s="177"/>
      <c r="H1" s="177"/>
      <c r="I1" s="177"/>
    </row>
    <row r="2" spans="2:12" ht="11.25" customHeight="1" x14ac:dyDescent="0.2">
      <c r="C2" s="2"/>
      <c r="D2" s="3"/>
      <c r="E2" s="4"/>
      <c r="F2" s="178"/>
      <c r="G2" s="178"/>
      <c r="H2" s="178"/>
      <c r="I2" s="178"/>
      <c r="J2" s="5"/>
    </row>
    <row r="3" spans="2:12" ht="11.25" thickBot="1" x14ac:dyDescent="0.2">
      <c r="J3" s="5"/>
      <c r="K3" s="5"/>
    </row>
    <row r="4" spans="2:12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9" t="s">
        <v>5</v>
      </c>
      <c r="H4" s="10" t="s">
        <v>4</v>
      </c>
      <c r="I4" s="11" t="s">
        <v>5</v>
      </c>
      <c r="K4" s="12"/>
      <c r="L4" s="12"/>
    </row>
    <row r="5" spans="2:12" ht="12.75" customHeight="1" thickBot="1" x14ac:dyDescent="0.2">
      <c r="B5" s="13">
        <v>1</v>
      </c>
      <c r="C5" s="14" t="s">
        <v>6</v>
      </c>
      <c r="D5" s="15"/>
      <c r="E5" s="15"/>
      <c r="F5" s="16"/>
      <c r="G5" s="17">
        <f>SUBTOTAL(9,G6:G11)</f>
        <v>0</v>
      </c>
      <c r="H5" s="18"/>
      <c r="I5" s="19"/>
      <c r="K5" s="20"/>
    </row>
    <row r="6" spans="2:12" ht="10.5" customHeight="1" x14ac:dyDescent="0.15">
      <c r="B6" s="21">
        <f>+B5+0.01</f>
        <v>1.01</v>
      </c>
      <c r="C6" s="30" t="s">
        <v>7</v>
      </c>
      <c r="D6" s="22">
        <v>110</v>
      </c>
      <c r="E6" s="23" t="s">
        <v>8</v>
      </c>
      <c r="F6" s="22">
        <v>0</v>
      </c>
      <c r="G6" s="82">
        <f>Cantidad*Precio</f>
        <v>0</v>
      </c>
      <c r="H6" s="22"/>
      <c r="I6" s="24"/>
    </row>
    <row r="7" spans="2:12" ht="10.5" customHeight="1" x14ac:dyDescent="0.15">
      <c r="B7" s="21">
        <f>+B6+0.01</f>
        <v>1.02</v>
      </c>
      <c r="C7" s="30" t="s">
        <v>9</v>
      </c>
      <c r="D7" s="22">
        <v>110</v>
      </c>
      <c r="E7" s="23" t="s">
        <v>8</v>
      </c>
      <c r="F7" s="22">
        <v>0</v>
      </c>
      <c r="G7" s="82">
        <f>Cantidad*Precio</f>
        <v>0</v>
      </c>
      <c r="H7" s="22"/>
      <c r="I7" s="24"/>
    </row>
    <row r="8" spans="2:12" ht="10.5" customHeight="1" x14ac:dyDescent="0.15">
      <c r="B8" s="21">
        <f t="shared" ref="B8:B11" si="0">+B7+0.01</f>
        <v>1.03</v>
      </c>
      <c r="C8" s="30" t="s">
        <v>10</v>
      </c>
      <c r="D8" s="22">
        <v>150</v>
      </c>
      <c r="E8" s="23" t="s">
        <v>8</v>
      </c>
      <c r="F8" s="22">
        <v>0</v>
      </c>
      <c r="G8" s="82">
        <f t="shared" ref="G8" si="1">Cantidad*Precio</f>
        <v>0</v>
      </c>
      <c r="H8" s="22"/>
      <c r="I8" s="24"/>
    </row>
    <row r="9" spans="2:12" ht="10.5" customHeight="1" x14ac:dyDescent="0.15">
      <c r="B9" s="21">
        <f t="shared" si="0"/>
        <v>1.04</v>
      </c>
      <c r="C9" s="30" t="s">
        <v>124</v>
      </c>
      <c r="D9" s="22">
        <v>1</v>
      </c>
      <c r="E9" s="23" t="s">
        <v>12</v>
      </c>
      <c r="F9" s="22">
        <v>0</v>
      </c>
      <c r="G9" s="82">
        <f>Cantidad*Precio</f>
        <v>0</v>
      </c>
      <c r="H9" s="22"/>
      <c r="I9" s="24"/>
    </row>
    <row r="10" spans="2:12" ht="10.5" customHeight="1" x14ac:dyDescent="0.15">
      <c r="B10" s="21">
        <f t="shared" si="0"/>
        <v>1.05</v>
      </c>
      <c r="C10" s="30" t="s">
        <v>11</v>
      </c>
      <c r="D10" s="22">
        <v>1</v>
      </c>
      <c r="E10" s="23" t="s">
        <v>12</v>
      </c>
      <c r="F10" s="22">
        <v>0</v>
      </c>
      <c r="G10" s="82">
        <f>Cantidad*Precio</f>
        <v>0</v>
      </c>
      <c r="H10" s="22"/>
      <c r="I10" s="24"/>
    </row>
    <row r="11" spans="2:12" ht="10.5" customHeight="1" thickBot="1" x14ac:dyDescent="0.2">
      <c r="B11" s="21">
        <f t="shared" si="0"/>
        <v>1.06</v>
      </c>
      <c r="C11" s="30" t="s">
        <v>13</v>
      </c>
      <c r="D11" s="22">
        <v>1</v>
      </c>
      <c r="E11" s="23" t="s">
        <v>12</v>
      </c>
      <c r="F11" s="22">
        <v>0</v>
      </c>
      <c r="G11" s="82">
        <f>Cantidad*Precio</f>
        <v>0</v>
      </c>
      <c r="H11" s="22"/>
      <c r="I11" s="24"/>
    </row>
    <row r="12" spans="2:12" ht="12.75" customHeight="1" thickBot="1" x14ac:dyDescent="0.2">
      <c r="B12" s="13">
        <v>2</v>
      </c>
      <c r="C12" s="14" t="s">
        <v>16</v>
      </c>
      <c r="D12" s="15"/>
      <c r="E12" s="15"/>
      <c r="F12" s="16"/>
      <c r="G12" s="17">
        <f>SUBTOTAL(9,G13:G16)</f>
        <v>0</v>
      </c>
      <c r="H12" s="18"/>
      <c r="I12" s="19"/>
    </row>
    <row r="13" spans="2:12" ht="10.5" customHeight="1" x14ac:dyDescent="0.15">
      <c r="B13" s="21">
        <f>B12+0.01</f>
        <v>2.0099999999999998</v>
      </c>
      <c r="C13" s="30" t="s">
        <v>17</v>
      </c>
      <c r="D13" s="22">
        <f>ROUNDUP(D18*1/0.3,0)*1.5</f>
        <v>24</v>
      </c>
      <c r="E13" s="23" t="s">
        <v>15</v>
      </c>
      <c r="F13" s="22">
        <v>0</v>
      </c>
      <c r="G13" s="82">
        <f t="shared" ref="G13:G16" si="2">Cantidad*Precio</f>
        <v>0</v>
      </c>
      <c r="H13" s="22"/>
      <c r="I13" s="24"/>
    </row>
    <row r="14" spans="2:12" ht="10.5" customHeight="1" x14ac:dyDescent="0.15">
      <c r="B14" s="21">
        <f>B13+0.01</f>
        <v>2.0199999999999996</v>
      </c>
      <c r="C14" s="30" t="s">
        <v>18</v>
      </c>
      <c r="D14" s="22">
        <f>D13*0.4</f>
        <v>9.6000000000000014</v>
      </c>
      <c r="E14" s="23" t="s">
        <v>15</v>
      </c>
      <c r="F14" s="22">
        <v>0</v>
      </c>
      <c r="G14" s="82">
        <f t="shared" si="2"/>
        <v>0</v>
      </c>
      <c r="H14" s="22"/>
      <c r="I14" s="24"/>
    </row>
    <row r="15" spans="2:12" ht="10.5" customHeight="1" x14ac:dyDescent="0.15">
      <c r="B15" s="21">
        <f t="shared" ref="B15:B16" si="3">B14+0.01</f>
        <v>2.0299999999999994</v>
      </c>
      <c r="C15" s="30" t="s">
        <v>176</v>
      </c>
      <c r="D15" s="22">
        <f>ROUNDUP(9*7*0.6,0)</f>
        <v>38</v>
      </c>
      <c r="E15" s="23" t="s">
        <v>15</v>
      </c>
      <c r="F15" s="22">
        <v>0</v>
      </c>
      <c r="G15" s="82">
        <f t="shared" si="2"/>
        <v>0</v>
      </c>
      <c r="H15" s="22"/>
      <c r="I15" s="24"/>
    </row>
    <row r="16" spans="2:12" ht="10.5" customHeight="1" thickBot="1" x14ac:dyDescent="0.2">
      <c r="B16" s="21">
        <f t="shared" si="3"/>
        <v>2.0399999999999991</v>
      </c>
      <c r="C16" s="30" t="s">
        <v>19</v>
      </c>
      <c r="D16" s="22">
        <f>D13*1.4</f>
        <v>33.599999999999994</v>
      </c>
      <c r="E16" s="23" t="s">
        <v>15</v>
      </c>
      <c r="F16" s="22">
        <v>0</v>
      </c>
      <c r="G16" s="82">
        <f t="shared" si="2"/>
        <v>0</v>
      </c>
      <c r="H16" s="22"/>
      <c r="I16" s="24"/>
    </row>
    <row r="17" spans="2:9" ht="12.75" customHeight="1" thickBot="1" x14ac:dyDescent="0.2">
      <c r="B17" s="13">
        <v>3</v>
      </c>
      <c r="C17" s="14" t="s">
        <v>20</v>
      </c>
      <c r="D17" s="15"/>
      <c r="E17" s="15"/>
      <c r="F17" s="16"/>
      <c r="G17" s="17">
        <f>SUBTOTAL(9,G18:G31)</f>
        <v>0</v>
      </c>
      <c r="H17" s="18"/>
      <c r="I17" s="19"/>
    </row>
    <row r="18" spans="2:9" ht="10.5" customHeight="1" x14ac:dyDescent="0.15">
      <c r="B18" s="21">
        <f t="shared" ref="B18:B31" si="4">B17+0.01</f>
        <v>3.01</v>
      </c>
      <c r="C18" s="30" t="s">
        <v>180</v>
      </c>
      <c r="D18" s="22">
        <v>4.5999999999999996</v>
      </c>
      <c r="E18" s="23" t="s">
        <v>15</v>
      </c>
      <c r="F18" s="22">
        <v>0</v>
      </c>
      <c r="G18" s="82">
        <f t="shared" ref="G18:G31" si="5">Cantidad*Precio</f>
        <v>0</v>
      </c>
      <c r="H18" s="22"/>
      <c r="I18" s="24"/>
    </row>
    <row r="19" spans="2:9" ht="10.5" customHeight="1" x14ac:dyDescent="0.15">
      <c r="B19" s="21">
        <f>B18+0.01</f>
        <v>3.0199999999999996</v>
      </c>
      <c r="C19" s="30" t="s">
        <v>181</v>
      </c>
      <c r="D19" s="22">
        <v>0.6</v>
      </c>
      <c r="E19" s="23" t="s">
        <v>15</v>
      </c>
      <c r="F19" s="22">
        <v>0</v>
      </c>
      <c r="G19" s="82">
        <f t="shared" si="5"/>
        <v>0</v>
      </c>
      <c r="H19" s="22"/>
      <c r="I19" s="24"/>
    </row>
    <row r="20" spans="2:9" ht="10.5" customHeight="1" x14ac:dyDescent="0.15">
      <c r="B20" s="21">
        <f>B19+0.01</f>
        <v>3.0299999999999994</v>
      </c>
      <c r="C20" s="30" t="s">
        <v>21</v>
      </c>
      <c r="D20" s="22">
        <v>0.5</v>
      </c>
      <c r="E20" s="23" t="s">
        <v>15</v>
      </c>
      <c r="F20" s="22">
        <v>0</v>
      </c>
      <c r="G20" s="82">
        <f t="shared" si="5"/>
        <v>0</v>
      </c>
      <c r="H20" s="22"/>
      <c r="I20" s="24"/>
    </row>
    <row r="21" spans="2:9" ht="10.5" customHeight="1" x14ac:dyDescent="0.15">
      <c r="B21" s="21">
        <f>B20+0.01</f>
        <v>3.0399999999999991</v>
      </c>
      <c r="C21" s="30" t="s">
        <v>22</v>
      </c>
      <c r="D21" s="22">
        <v>0.6</v>
      </c>
      <c r="E21" s="23" t="s">
        <v>15</v>
      </c>
      <c r="F21" s="22">
        <v>0</v>
      </c>
      <c r="G21" s="82">
        <f t="shared" si="5"/>
        <v>0</v>
      </c>
      <c r="H21" s="22"/>
      <c r="I21" s="24"/>
    </row>
    <row r="22" spans="2:9" ht="10.5" customHeight="1" x14ac:dyDescent="0.15">
      <c r="B22" s="21">
        <f t="shared" si="4"/>
        <v>3.0499999999999989</v>
      </c>
      <c r="C22" s="30" t="s">
        <v>23</v>
      </c>
      <c r="D22" s="22">
        <v>0.6</v>
      </c>
      <c r="E22" s="23" t="s">
        <v>15</v>
      </c>
      <c r="F22" s="22">
        <v>0</v>
      </c>
      <c r="G22" s="82">
        <f t="shared" si="5"/>
        <v>0</v>
      </c>
      <c r="H22" s="22"/>
      <c r="I22" s="24"/>
    </row>
    <row r="23" spans="2:9" ht="10.5" customHeight="1" x14ac:dyDescent="0.15">
      <c r="B23" s="21">
        <f t="shared" si="4"/>
        <v>3.0599999999999987</v>
      </c>
      <c r="C23" s="30" t="s">
        <v>24</v>
      </c>
      <c r="D23" s="22">
        <v>1.1000000000000001</v>
      </c>
      <c r="E23" s="23" t="s">
        <v>15</v>
      </c>
      <c r="F23" s="22">
        <v>0</v>
      </c>
      <c r="G23" s="82">
        <f t="shared" si="5"/>
        <v>0</v>
      </c>
      <c r="H23" s="22"/>
      <c r="I23" s="24"/>
    </row>
    <row r="24" spans="2:9" ht="10.5" customHeight="1" x14ac:dyDescent="0.15">
      <c r="B24" s="21">
        <f t="shared" si="4"/>
        <v>3.0699999999999985</v>
      </c>
      <c r="C24" s="30" t="s">
        <v>25</v>
      </c>
      <c r="D24" s="22">
        <v>1.7</v>
      </c>
      <c r="E24" s="23" t="s">
        <v>15</v>
      </c>
      <c r="F24" s="22">
        <v>0</v>
      </c>
      <c r="G24" s="82">
        <f t="shared" si="5"/>
        <v>0</v>
      </c>
      <c r="H24" s="22"/>
      <c r="I24" s="24"/>
    </row>
    <row r="25" spans="2:9" ht="10.5" customHeight="1" x14ac:dyDescent="0.15">
      <c r="B25" s="21">
        <f t="shared" si="4"/>
        <v>3.0799999999999983</v>
      </c>
      <c r="C25" s="30" t="s">
        <v>26</v>
      </c>
      <c r="D25" s="22">
        <v>0.4</v>
      </c>
      <c r="E25" s="23" t="s">
        <v>15</v>
      </c>
      <c r="F25" s="22">
        <v>0</v>
      </c>
      <c r="G25" s="82">
        <f t="shared" si="5"/>
        <v>0</v>
      </c>
      <c r="H25" s="22"/>
      <c r="I25" s="24"/>
    </row>
    <row r="26" spans="2:9" ht="10.5" customHeight="1" x14ac:dyDescent="0.15">
      <c r="B26" s="21">
        <f t="shared" si="4"/>
        <v>3.0899999999999981</v>
      </c>
      <c r="C26" s="30" t="s">
        <v>126</v>
      </c>
      <c r="D26" s="22">
        <v>0.15</v>
      </c>
      <c r="E26" s="23" t="s">
        <v>15</v>
      </c>
      <c r="F26" s="22">
        <v>0</v>
      </c>
      <c r="G26" s="82">
        <f t="shared" si="5"/>
        <v>0</v>
      </c>
      <c r="H26" s="22"/>
      <c r="I26" s="24"/>
    </row>
    <row r="27" spans="2:9" ht="10.5" customHeight="1" x14ac:dyDescent="0.15">
      <c r="B27" s="21">
        <f t="shared" si="4"/>
        <v>3.0999999999999979</v>
      </c>
      <c r="C27" s="30" t="s">
        <v>27</v>
      </c>
      <c r="D27" s="22">
        <v>0.9</v>
      </c>
      <c r="E27" s="23" t="s">
        <v>15</v>
      </c>
      <c r="F27" s="22">
        <v>0</v>
      </c>
      <c r="G27" s="82">
        <f t="shared" si="5"/>
        <v>0</v>
      </c>
      <c r="H27" s="22"/>
      <c r="I27" s="24"/>
    </row>
    <row r="28" spans="2:9" ht="10.5" customHeight="1" x14ac:dyDescent="0.15">
      <c r="B28" s="21">
        <f t="shared" si="4"/>
        <v>3.1099999999999977</v>
      </c>
      <c r="C28" s="30" t="s">
        <v>28</v>
      </c>
      <c r="D28" s="22">
        <v>33</v>
      </c>
      <c r="E28" s="23" t="s">
        <v>8</v>
      </c>
      <c r="F28" s="22">
        <v>0</v>
      </c>
      <c r="G28" s="82">
        <f t="shared" si="5"/>
        <v>0</v>
      </c>
      <c r="H28" s="22"/>
      <c r="I28" s="24"/>
    </row>
    <row r="29" spans="2:9" ht="10.5" customHeight="1" x14ac:dyDescent="0.15">
      <c r="B29" s="21">
        <f t="shared" si="4"/>
        <v>3.1199999999999974</v>
      </c>
      <c r="C29" s="30" t="s">
        <v>29</v>
      </c>
      <c r="D29" s="22">
        <v>4.8</v>
      </c>
      <c r="E29" s="23" t="s">
        <v>15</v>
      </c>
      <c r="F29" s="22">
        <v>0</v>
      </c>
      <c r="G29" s="82">
        <f t="shared" si="5"/>
        <v>0</v>
      </c>
      <c r="H29" s="22"/>
      <c r="I29" s="24"/>
    </row>
    <row r="30" spans="2:9" ht="10.5" customHeight="1" x14ac:dyDescent="0.15">
      <c r="B30" s="21">
        <f t="shared" si="4"/>
        <v>3.1299999999999972</v>
      </c>
      <c r="C30" s="30" t="s">
        <v>30</v>
      </c>
      <c r="D30" s="22">
        <v>92</v>
      </c>
      <c r="E30" s="23" t="s">
        <v>8</v>
      </c>
      <c r="F30" s="22">
        <v>0</v>
      </c>
      <c r="G30" s="82">
        <f t="shared" si="5"/>
        <v>0</v>
      </c>
      <c r="H30" s="22"/>
      <c r="I30" s="24"/>
    </row>
    <row r="31" spans="2:9" ht="10.5" customHeight="1" thickBot="1" x14ac:dyDescent="0.2">
      <c r="B31" s="21">
        <f t="shared" si="4"/>
        <v>3.139999999999997</v>
      </c>
      <c r="C31" s="30" t="s">
        <v>128</v>
      </c>
      <c r="D31" s="22">
        <v>3.4</v>
      </c>
      <c r="E31" s="23" t="s">
        <v>8</v>
      </c>
      <c r="F31" s="22">
        <v>0</v>
      </c>
      <c r="G31" s="82">
        <f t="shared" si="5"/>
        <v>0</v>
      </c>
      <c r="H31" s="22"/>
      <c r="I31" s="24"/>
    </row>
    <row r="32" spans="2:9" ht="12.75" customHeight="1" thickBot="1" x14ac:dyDescent="0.2">
      <c r="B32" s="13">
        <v>4</v>
      </c>
      <c r="C32" s="14" t="s">
        <v>31</v>
      </c>
      <c r="D32" s="15"/>
      <c r="E32" s="15"/>
      <c r="F32" s="16"/>
      <c r="G32" s="17">
        <f>SUBTOTAL(9,G33:G37)</f>
        <v>0</v>
      </c>
      <c r="H32" s="18"/>
      <c r="I32" s="19"/>
    </row>
    <row r="33" spans="2:9" ht="10.5" customHeight="1" x14ac:dyDescent="0.15">
      <c r="B33" s="21">
        <f>B32+0.01</f>
        <v>4.01</v>
      </c>
      <c r="C33" s="30" t="s">
        <v>32</v>
      </c>
      <c r="D33" s="22">
        <v>65</v>
      </c>
      <c r="E33" s="23" t="s">
        <v>8</v>
      </c>
      <c r="F33" s="22">
        <v>0</v>
      </c>
      <c r="G33" s="82">
        <f>Cantidad*Precio</f>
        <v>0</v>
      </c>
      <c r="H33" s="22"/>
      <c r="I33" s="24"/>
    </row>
    <row r="34" spans="2:9" ht="10.5" customHeight="1" x14ac:dyDescent="0.15">
      <c r="B34" s="21">
        <f>B33+0.01</f>
        <v>4.0199999999999996</v>
      </c>
      <c r="C34" s="30" t="s">
        <v>33</v>
      </c>
      <c r="D34" s="22">
        <v>65</v>
      </c>
      <c r="E34" s="23" t="s">
        <v>8</v>
      </c>
      <c r="F34" s="22">
        <v>0</v>
      </c>
      <c r="G34" s="82">
        <f>Cantidad*Precio</f>
        <v>0</v>
      </c>
      <c r="H34" s="22"/>
      <c r="I34" s="24"/>
    </row>
    <row r="35" spans="2:9" ht="10.5" customHeight="1" x14ac:dyDescent="0.15">
      <c r="B35" s="21">
        <f>B34+0.01</f>
        <v>4.0299999999999994</v>
      </c>
      <c r="C35" s="30" t="s">
        <v>34</v>
      </c>
      <c r="D35" s="22">
        <v>20</v>
      </c>
      <c r="E35" s="23" t="s">
        <v>8</v>
      </c>
      <c r="F35" s="22">
        <v>0</v>
      </c>
      <c r="G35" s="82">
        <f>Cantidad*Precio</f>
        <v>0</v>
      </c>
      <c r="H35" s="22"/>
      <c r="I35" s="24"/>
    </row>
    <row r="36" spans="2:9" ht="10.5" customHeight="1" x14ac:dyDescent="0.15">
      <c r="B36" s="21">
        <f>B35+0.01</f>
        <v>4.0399999999999991</v>
      </c>
      <c r="C36" s="30" t="s">
        <v>35</v>
      </c>
      <c r="D36" s="22">
        <v>18</v>
      </c>
      <c r="E36" s="23" t="s">
        <v>8</v>
      </c>
      <c r="F36" s="22">
        <v>0</v>
      </c>
      <c r="G36" s="82">
        <f>Cantidad*Precio</f>
        <v>0</v>
      </c>
      <c r="H36" s="22"/>
      <c r="I36" s="24"/>
    </row>
    <row r="37" spans="2:9" ht="10.5" customHeight="1" thickBot="1" x14ac:dyDescent="0.2">
      <c r="B37" s="21">
        <f>B36+0.01</f>
        <v>4.0499999999999989</v>
      </c>
      <c r="C37" s="30" t="s">
        <v>135</v>
      </c>
      <c r="D37" s="22">
        <v>60</v>
      </c>
      <c r="E37" s="23" t="s">
        <v>42</v>
      </c>
      <c r="F37" s="22">
        <v>0</v>
      </c>
      <c r="G37" s="82">
        <f>Cantidad*Precio</f>
        <v>0</v>
      </c>
      <c r="H37" s="22"/>
      <c r="I37" s="24"/>
    </row>
    <row r="38" spans="2:9" ht="12.75" customHeight="1" thickBot="1" x14ac:dyDescent="0.2">
      <c r="B38" s="13">
        <v>5</v>
      </c>
      <c r="C38" s="25" t="s">
        <v>36</v>
      </c>
      <c r="D38" s="15"/>
      <c r="E38" s="15"/>
      <c r="F38" s="16"/>
      <c r="G38" s="17">
        <f>SUBTOTAL(9,G39:G45)</f>
        <v>0</v>
      </c>
      <c r="H38" s="18"/>
      <c r="I38" s="19"/>
    </row>
    <row r="39" spans="2:9" ht="10.5" customHeight="1" x14ac:dyDescent="0.15">
      <c r="B39" s="21">
        <f t="shared" ref="B39:B45" si="6">B38+0.01</f>
        <v>5.01</v>
      </c>
      <c r="C39" s="30" t="s">
        <v>37</v>
      </c>
      <c r="D39" s="22">
        <v>287.5</v>
      </c>
      <c r="E39" s="23" t="s">
        <v>8</v>
      </c>
      <c r="F39" s="22">
        <v>0</v>
      </c>
      <c r="G39" s="82">
        <f t="shared" ref="G39:G45" si="7">Cantidad*Precio</f>
        <v>0</v>
      </c>
      <c r="H39" s="22"/>
      <c r="I39" s="24"/>
    </row>
    <row r="40" spans="2:9" ht="10.5" customHeight="1" x14ac:dyDescent="0.15">
      <c r="B40" s="21">
        <f t="shared" si="6"/>
        <v>5.0199999999999996</v>
      </c>
      <c r="C40" s="30" t="s">
        <v>38</v>
      </c>
      <c r="D40" s="22">
        <v>33</v>
      </c>
      <c r="E40" s="23" t="s">
        <v>8</v>
      </c>
      <c r="F40" s="22">
        <v>0</v>
      </c>
      <c r="G40" s="82">
        <f t="shared" si="7"/>
        <v>0</v>
      </c>
      <c r="H40" s="22"/>
      <c r="I40" s="24"/>
    </row>
    <row r="41" spans="2:9" ht="10.5" customHeight="1" x14ac:dyDescent="0.15">
      <c r="B41" s="21">
        <f t="shared" si="6"/>
        <v>5.0299999999999994</v>
      </c>
      <c r="C41" s="30" t="s">
        <v>39</v>
      </c>
      <c r="D41" s="22">
        <v>205</v>
      </c>
      <c r="E41" s="23" t="s">
        <v>8</v>
      </c>
      <c r="F41" s="22">
        <v>0</v>
      </c>
      <c r="G41" s="82">
        <f t="shared" si="7"/>
        <v>0</v>
      </c>
      <c r="H41" s="22"/>
      <c r="I41" s="24"/>
    </row>
    <row r="42" spans="2:9" ht="10.5" customHeight="1" x14ac:dyDescent="0.15">
      <c r="B42" s="21">
        <f t="shared" si="6"/>
        <v>5.0399999999999991</v>
      </c>
      <c r="C42" s="30" t="s">
        <v>40</v>
      </c>
      <c r="D42" s="22">
        <v>40.5</v>
      </c>
      <c r="E42" s="23" t="s">
        <v>8</v>
      </c>
      <c r="F42" s="22">
        <v>0</v>
      </c>
      <c r="G42" s="82">
        <f>Cantidad*Precio</f>
        <v>0</v>
      </c>
      <c r="H42" s="22"/>
      <c r="I42" s="24"/>
    </row>
    <row r="43" spans="2:9" ht="10.5" customHeight="1" x14ac:dyDescent="0.15">
      <c r="B43" s="21">
        <f t="shared" si="6"/>
        <v>5.0499999999999989</v>
      </c>
      <c r="C43" s="30" t="s">
        <v>41</v>
      </c>
      <c r="D43" s="22">
        <v>260</v>
      </c>
      <c r="E43" s="23" t="s">
        <v>42</v>
      </c>
      <c r="F43" s="22">
        <v>0</v>
      </c>
      <c r="G43" s="82">
        <f t="shared" si="7"/>
        <v>0</v>
      </c>
      <c r="H43" s="22"/>
      <c r="I43" s="24"/>
    </row>
    <row r="44" spans="2:9" ht="10.5" customHeight="1" x14ac:dyDescent="0.15">
      <c r="B44" s="21">
        <f t="shared" si="6"/>
        <v>5.0599999999999987</v>
      </c>
      <c r="C44" s="30" t="s">
        <v>43</v>
      </c>
      <c r="D44" s="22">
        <v>117.3</v>
      </c>
      <c r="E44" s="23" t="s">
        <v>42</v>
      </c>
      <c r="F44" s="22">
        <v>0</v>
      </c>
      <c r="G44" s="82">
        <f t="shared" si="7"/>
        <v>0</v>
      </c>
      <c r="H44" s="22"/>
      <c r="I44" s="24"/>
    </row>
    <row r="45" spans="2:9" ht="10.5" customHeight="1" thickBot="1" x14ac:dyDescent="0.2">
      <c r="B45" s="21">
        <f t="shared" si="6"/>
        <v>5.0699999999999985</v>
      </c>
      <c r="C45" s="30" t="s">
        <v>44</v>
      </c>
      <c r="D45" s="22">
        <v>10</v>
      </c>
      <c r="E45" s="23" t="s">
        <v>42</v>
      </c>
      <c r="F45" s="22">
        <v>0</v>
      </c>
      <c r="G45" s="82">
        <f t="shared" si="7"/>
        <v>0</v>
      </c>
      <c r="H45" s="22"/>
      <c r="I45" s="24"/>
    </row>
    <row r="46" spans="2:9" ht="12.75" customHeight="1" thickBot="1" x14ac:dyDescent="0.2">
      <c r="B46" s="13">
        <v>6</v>
      </c>
      <c r="C46" s="14" t="s">
        <v>46</v>
      </c>
      <c r="D46" s="15"/>
      <c r="E46" s="15"/>
      <c r="F46" s="16"/>
      <c r="G46" s="17">
        <f>SUBTOTAL(9,G47:G50)</f>
        <v>0</v>
      </c>
      <c r="H46" s="18"/>
      <c r="I46" s="19"/>
    </row>
    <row r="47" spans="2:9" ht="10.5" customHeight="1" x14ac:dyDescent="0.15">
      <c r="B47" s="21">
        <f>B46+0.01</f>
        <v>6.01</v>
      </c>
      <c r="C47" s="30" t="s">
        <v>47</v>
      </c>
      <c r="D47" s="22">
        <v>36</v>
      </c>
      <c r="E47" s="23" t="s">
        <v>8</v>
      </c>
      <c r="F47" s="22">
        <v>0</v>
      </c>
      <c r="G47" s="82">
        <f>Cantidad*Precio</f>
        <v>0</v>
      </c>
      <c r="H47" s="22"/>
      <c r="I47" s="24"/>
    </row>
    <row r="48" spans="2:9" ht="10.5" customHeight="1" x14ac:dyDescent="0.15">
      <c r="B48" s="21">
        <f>B47+0.01</f>
        <v>6.02</v>
      </c>
      <c r="C48" s="30" t="s">
        <v>48</v>
      </c>
      <c r="D48" s="22">
        <v>64</v>
      </c>
      <c r="E48" s="23" t="s">
        <v>8</v>
      </c>
      <c r="F48" s="22">
        <v>0</v>
      </c>
      <c r="G48" s="82">
        <f>Cantidad*Precio</f>
        <v>0</v>
      </c>
      <c r="H48" s="22"/>
      <c r="I48" s="24"/>
    </row>
    <row r="49" spans="2:9" ht="10.5" customHeight="1" x14ac:dyDescent="0.15">
      <c r="B49" s="21">
        <f>B48+0.01</f>
        <v>6.0299999999999994</v>
      </c>
      <c r="C49" s="30" t="s">
        <v>49</v>
      </c>
      <c r="D49" s="22">
        <v>33</v>
      </c>
      <c r="E49" s="23" t="s">
        <v>42</v>
      </c>
      <c r="F49" s="22">
        <v>0</v>
      </c>
      <c r="G49" s="82">
        <f>Cantidad*Precio</f>
        <v>0</v>
      </c>
      <c r="H49" s="22"/>
      <c r="I49" s="24"/>
    </row>
    <row r="50" spans="2:9" ht="10.5" customHeight="1" thickBot="1" x14ac:dyDescent="0.2">
      <c r="B50" s="21">
        <f>B48+0.01</f>
        <v>6.0299999999999994</v>
      </c>
      <c r="C50" s="30" t="s">
        <v>50</v>
      </c>
      <c r="D50" s="22">
        <v>34</v>
      </c>
      <c r="E50" s="23" t="s">
        <v>42</v>
      </c>
      <c r="F50" s="22">
        <v>0</v>
      </c>
      <c r="G50" s="82">
        <f>Cantidad*Precio</f>
        <v>0</v>
      </c>
      <c r="H50" s="22"/>
      <c r="I50" s="24"/>
    </row>
    <row r="51" spans="2:9" ht="12.75" customHeight="1" thickBot="1" x14ac:dyDescent="0.2">
      <c r="B51" s="13">
        <v>7</v>
      </c>
      <c r="C51" s="14" t="s">
        <v>51</v>
      </c>
      <c r="D51" s="15"/>
      <c r="E51" s="15"/>
      <c r="F51" s="16"/>
      <c r="G51" s="17">
        <f>SUBTOTAL(9,G52:G55)</f>
        <v>0</v>
      </c>
      <c r="H51" s="18"/>
      <c r="I51" s="19"/>
    </row>
    <row r="52" spans="2:9" ht="10.5" customHeight="1" x14ac:dyDescent="0.15">
      <c r="B52" s="21">
        <f>B51+0.01</f>
        <v>7.01</v>
      </c>
      <c r="C52" s="30" t="s">
        <v>52</v>
      </c>
      <c r="D52" s="22">
        <v>33</v>
      </c>
      <c r="E52" s="23" t="s">
        <v>8</v>
      </c>
      <c r="F52" s="22">
        <v>0</v>
      </c>
      <c r="G52" s="82">
        <f>Cantidad*Precio</f>
        <v>0</v>
      </c>
      <c r="H52" s="22"/>
      <c r="I52" s="24"/>
    </row>
    <row r="53" spans="2:9" ht="10.5" customHeight="1" x14ac:dyDescent="0.15">
      <c r="B53" s="21">
        <f>B52+0.01</f>
        <v>7.02</v>
      </c>
      <c r="C53" s="30" t="s">
        <v>53</v>
      </c>
      <c r="D53" s="22">
        <v>40</v>
      </c>
      <c r="E53" s="23" t="s">
        <v>42</v>
      </c>
      <c r="F53" s="22">
        <v>0</v>
      </c>
      <c r="G53" s="82">
        <f>Cantidad*Precio</f>
        <v>0</v>
      </c>
      <c r="H53" s="22"/>
      <c r="I53" s="24"/>
    </row>
    <row r="54" spans="2:9" ht="10.5" customHeight="1" x14ac:dyDescent="0.15">
      <c r="B54" s="21">
        <f>B53+0.01</f>
        <v>7.0299999999999994</v>
      </c>
      <c r="C54" s="30" t="s">
        <v>54</v>
      </c>
      <c r="D54" s="22">
        <v>33</v>
      </c>
      <c r="E54" s="23" t="s">
        <v>8</v>
      </c>
      <c r="F54" s="22">
        <v>0</v>
      </c>
      <c r="G54" s="82">
        <f>Cantidad*Precio</f>
        <v>0</v>
      </c>
      <c r="H54" s="22"/>
      <c r="I54" s="24"/>
    </row>
    <row r="55" spans="2:9" ht="10.5" customHeight="1" thickBot="1" x14ac:dyDescent="0.2">
      <c r="B55" s="21">
        <f>B54+0.01</f>
        <v>7.0399999999999991</v>
      </c>
      <c r="C55" s="30" t="s">
        <v>55</v>
      </c>
      <c r="D55" s="22">
        <v>9</v>
      </c>
      <c r="E55" s="23" t="s">
        <v>8</v>
      </c>
      <c r="F55" s="22">
        <v>0</v>
      </c>
      <c r="G55" s="82">
        <f>Cantidad*Precio</f>
        <v>0</v>
      </c>
      <c r="H55" s="22"/>
      <c r="I55" s="24"/>
    </row>
    <row r="56" spans="2:9" ht="12.75" customHeight="1" thickBot="1" x14ac:dyDescent="0.2">
      <c r="B56" s="13">
        <v>8</v>
      </c>
      <c r="C56" s="14" t="s">
        <v>56</v>
      </c>
      <c r="D56" s="15"/>
      <c r="E56" s="15"/>
      <c r="F56" s="16"/>
      <c r="G56" s="17">
        <f>SUBTOTAL(9,G57:G62)</f>
        <v>0</v>
      </c>
      <c r="H56" s="18"/>
      <c r="I56" s="19"/>
    </row>
    <row r="57" spans="2:9" ht="10.5" customHeight="1" x14ac:dyDescent="0.15">
      <c r="B57" s="21">
        <f t="shared" ref="B57:B101" si="8">B56+0.01</f>
        <v>8.01</v>
      </c>
      <c r="C57" s="30" t="s">
        <v>57</v>
      </c>
      <c r="D57" s="22">
        <v>278.5</v>
      </c>
      <c r="E57" s="23" t="s">
        <v>8</v>
      </c>
      <c r="F57" s="22">
        <v>0</v>
      </c>
      <c r="G57" s="82">
        <f t="shared" ref="G57:G62" si="9">Cantidad*Precio</f>
        <v>0</v>
      </c>
      <c r="H57" s="22"/>
      <c r="I57" s="24"/>
    </row>
    <row r="58" spans="2:9" ht="10.5" customHeight="1" x14ac:dyDescent="0.15">
      <c r="B58" s="21">
        <f t="shared" si="8"/>
        <v>8.02</v>
      </c>
      <c r="C58" s="30" t="s">
        <v>58</v>
      </c>
      <c r="D58" s="22">
        <v>245.5</v>
      </c>
      <c r="E58" s="23" t="s">
        <v>8</v>
      </c>
      <c r="F58" s="22">
        <v>0</v>
      </c>
      <c r="G58" s="82">
        <f t="shared" si="9"/>
        <v>0</v>
      </c>
      <c r="H58" s="22"/>
      <c r="I58" s="24"/>
    </row>
    <row r="59" spans="2:9" ht="10.5" customHeight="1" x14ac:dyDescent="0.15">
      <c r="B59" s="21">
        <f t="shared" si="8"/>
        <v>8.0299999999999994</v>
      </c>
      <c r="C59" s="30" t="s">
        <v>59</v>
      </c>
      <c r="D59" s="22">
        <v>33</v>
      </c>
      <c r="E59" s="23" t="s">
        <v>8</v>
      </c>
      <c r="F59" s="22">
        <v>0</v>
      </c>
      <c r="G59" s="82">
        <f t="shared" si="9"/>
        <v>0</v>
      </c>
      <c r="H59" s="22"/>
      <c r="I59" s="24"/>
    </row>
    <row r="60" spans="2:9" ht="10.5" customHeight="1" x14ac:dyDescent="0.15">
      <c r="B60" s="21">
        <f t="shared" si="8"/>
        <v>8.0399999999999991</v>
      </c>
      <c r="C60" s="30" t="s">
        <v>60</v>
      </c>
      <c r="D60" s="22">
        <v>80</v>
      </c>
      <c r="E60" s="23" t="s">
        <v>8</v>
      </c>
      <c r="F60" s="22">
        <v>0</v>
      </c>
      <c r="G60" s="82">
        <f t="shared" si="9"/>
        <v>0</v>
      </c>
      <c r="H60" s="22"/>
      <c r="I60" s="24"/>
    </row>
    <row r="61" spans="2:9" ht="10.5" customHeight="1" x14ac:dyDescent="0.15">
      <c r="B61" s="21">
        <f t="shared" si="8"/>
        <v>8.0499999999999989</v>
      </c>
      <c r="C61" s="30" t="s">
        <v>61</v>
      </c>
      <c r="D61" s="22">
        <v>40</v>
      </c>
      <c r="E61" s="23" t="s">
        <v>8</v>
      </c>
      <c r="F61" s="22">
        <v>0</v>
      </c>
      <c r="G61" s="82">
        <f t="shared" si="9"/>
        <v>0</v>
      </c>
      <c r="H61" s="22"/>
      <c r="I61" s="24"/>
    </row>
    <row r="62" spans="2:9" ht="10.5" customHeight="1" thickBot="1" x14ac:dyDescent="0.2">
      <c r="B62" s="21">
        <f t="shared" si="8"/>
        <v>8.0599999999999987</v>
      </c>
      <c r="C62" s="30" t="s">
        <v>62</v>
      </c>
      <c r="D62" s="22">
        <v>64</v>
      </c>
      <c r="E62" s="23" t="s">
        <v>8</v>
      </c>
      <c r="F62" s="22">
        <v>0</v>
      </c>
      <c r="G62" s="82">
        <f t="shared" si="9"/>
        <v>0</v>
      </c>
      <c r="H62" s="22"/>
      <c r="I62" s="24"/>
    </row>
    <row r="63" spans="2:9" ht="12.75" customHeight="1" thickBot="1" x14ac:dyDescent="0.2">
      <c r="B63" s="13">
        <v>9</v>
      </c>
      <c r="C63" s="14" t="s">
        <v>63</v>
      </c>
      <c r="D63" s="15"/>
      <c r="E63" s="15"/>
      <c r="F63" s="16"/>
      <c r="G63" s="17">
        <f>SUBTOTAL(9,G64:G75)</f>
        <v>0</v>
      </c>
      <c r="H63" s="18"/>
      <c r="I63" s="19"/>
    </row>
    <row r="64" spans="2:9" ht="10.5" customHeight="1" x14ac:dyDescent="0.15">
      <c r="B64" s="21">
        <f t="shared" si="8"/>
        <v>9.01</v>
      </c>
      <c r="C64" s="30" t="s">
        <v>64</v>
      </c>
      <c r="D64" s="22">
        <v>1</v>
      </c>
      <c r="E64" s="23" t="s">
        <v>12</v>
      </c>
      <c r="F64" s="22">
        <v>0</v>
      </c>
      <c r="G64" s="82">
        <f t="shared" ref="G64:G75" si="10">Cantidad*Precio</f>
        <v>0</v>
      </c>
      <c r="H64" s="22"/>
      <c r="I64" s="24"/>
    </row>
    <row r="65" spans="2:9" ht="10.5" customHeight="1" x14ac:dyDescent="0.15">
      <c r="B65" s="21">
        <f t="shared" si="8"/>
        <v>9.02</v>
      </c>
      <c r="C65" s="30" t="s">
        <v>65</v>
      </c>
      <c r="D65" s="22">
        <v>1</v>
      </c>
      <c r="E65" s="23" t="s">
        <v>12</v>
      </c>
      <c r="F65" s="22">
        <v>0</v>
      </c>
      <c r="G65" s="82">
        <f t="shared" si="10"/>
        <v>0</v>
      </c>
      <c r="H65" s="22"/>
      <c r="I65" s="24"/>
    </row>
    <row r="66" spans="2:9" ht="10.5" customHeight="1" x14ac:dyDescent="0.15">
      <c r="B66" s="21">
        <f t="shared" si="8"/>
        <v>9.0299999999999994</v>
      </c>
      <c r="C66" s="30" t="s">
        <v>66</v>
      </c>
      <c r="D66" s="22">
        <v>2</v>
      </c>
      <c r="E66" s="23" t="s">
        <v>12</v>
      </c>
      <c r="F66" s="22">
        <v>0</v>
      </c>
      <c r="G66" s="82">
        <f t="shared" si="10"/>
        <v>0</v>
      </c>
      <c r="H66" s="22"/>
      <c r="I66" s="24"/>
    </row>
    <row r="67" spans="2:9" ht="10.5" customHeight="1" x14ac:dyDescent="0.15">
      <c r="B67" s="21">
        <f t="shared" si="8"/>
        <v>9.0399999999999991</v>
      </c>
      <c r="C67" s="30" t="s">
        <v>67</v>
      </c>
      <c r="D67" s="22">
        <v>12</v>
      </c>
      <c r="E67" s="23" t="s">
        <v>42</v>
      </c>
      <c r="F67" s="22">
        <v>0</v>
      </c>
      <c r="G67" s="82">
        <f t="shared" si="10"/>
        <v>0</v>
      </c>
      <c r="H67" s="22"/>
      <c r="I67" s="24"/>
    </row>
    <row r="68" spans="2:9" ht="10.5" customHeight="1" x14ac:dyDescent="0.15">
      <c r="B68" s="21">
        <f t="shared" si="8"/>
        <v>9.0499999999999989</v>
      </c>
      <c r="C68" s="30" t="s">
        <v>68</v>
      </c>
      <c r="D68" s="22">
        <v>2.8</v>
      </c>
      <c r="E68" s="23" t="s">
        <v>42</v>
      </c>
      <c r="F68" s="22">
        <v>0</v>
      </c>
      <c r="G68" s="82">
        <f>Cantidad*Precio</f>
        <v>0</v>
      </c>
      <c r="H68" s="22"/>
      <c r="I68" s="24"/>
    </row>
    <row r="69" spans="2:9" ht="10.5" customHeight="1" x14ac:dyDescent="0.15">
      <c r="B69" s="21">
        <f t="shared" si="8"/>
        <v>9.0599999999999987</v>
      </c>
      <c r="C69" s="30" t="s">
        <v>69</v>
      </c>
      <c r="D69" s="22">
        <v>1</v>
      </c>
      <c r="E69" s="23" t="s">
        <v>12</v>
      </c>
      <c r="F69" s="22">
        <v>0</v>
      </c>
      <c r="G69" s="82">
        <f t="shared" si="10"/>
        <v>0</v>
      </c>
      <c r="H69" s="22"/>
      <c r="I69" s="24"/>
    </row>
    <row r="70" spans="2:9" ht="10.5" customHeight="1" x14ac:dyDescent="0.15">
      <c r="B70" s="21">
        <f t="shared" si="8"/>
        <v>9.0699999999999985</v>
      </c>
      <c r="C70" s="30" t="s">
        <v>70</v>
      </c>
      <c r="D70" s="22">
        <v>1</v>
      </c>
      <c r="E70" s="23" t="s">
        <v>12</v>
      </c>
      <c r="F70" s="22">
        <v>0</v>
      </c>
      <c r="G70" s="82">
        <f t="shared" si="10"/>
        <v>0</v>
      </c>
      <c r="H70" s="22"/>
      <c r="I70" s="24"/>
    </row>
    <row r="71" spans="2:9" ht="10.5" customHeight="1" x14ac:dyDescent="0.15">
      <c r="B71" s="21">
        <f t="shared" si="8"/>
        <v>9.0799999999999983</v>
      </c>
      <c r="C71" s="30" t="s">
        <v>85</v>
      </c>
      <c r="D71" s="22">
        <v>4</v>
      </c>
      <c r="E71" s="23" t="s">
        <v>12</v>
      </c>
      <c r="F71" s="22">
        <v>0</v>
      </c>
      <c r="G71" s="82">
        <f t="shared" si="10"/>
        <v>0</v>
      </c>
      <c r="H71" s="22"/>
      <c r="I71" s="24"/>
    </row>
    <row r="72" spans="2:9" ht="10.5" customHeight="1" x14ac:dyDescent="0.15">
      <c r="B72" s="21">
        <f t="shared" si="8"/>
        <v>9.0899999999999981</v>
      </c>
      <c r="C72" s="30" t="s">
        <v>129</v>
      </c>
      <c r="D72" s="22">
        <v>60</v>
      </c>
      <c r="E72" s="23" t="s">
        <v>130</v>
      </c>
      <c r="F72" s="22">
        <v>0</v>
      </c>
      <c r="G72" s="82">
        <f t="shared" ref="G72:G73" si="11">Cantidad*Precio</f>
        <v>0</v>
      </c>
      <c r="H72" s="22"/>
      <c r="I72" s="24"/>
    </row>
    <row r="73" spans="2:9" ht="10.5" customHeight="1" x14ac:dyDescent="0.15">
      <c r="B73" s="21">
        <f t="shared" si="8"/>
        <v>9.0999999999999979</v>
      </c>
      <c r="C73" s="30" t="s">
        <v>131</v>
      </c>
      <c r="D73" s="22">
        <v>1</v>
      </c>
      <c r="E73" s="23" t="s">
        <v>12</v>
      </c>
      <c r="F73" s="22">
        <v>0</v>
      </c>
      <c r="G73" s="82">
        <f t="shared" si="11"/>
        <v>0</v>
      </c>
      <c r="H73" s="22"/>
      <c r="I73" s="24"/>
    </row>
    <row r="74" spans="2:9" ht="10.5" customHeight="1" x14ac:dyDescent="0.15">
      <c r="B74" s="21">
        <f t="shared" si="8"/>
        <v>9.1099999999999977</v>
      </c>
      <c r="C74" s="30" t="s">
        <v>72</v>
      </c>
      <c r="D74" s="22">
        <v>70</v>
      </c>
      <c r="E74" s="23" t="s">
        <v>42</v>
      </c>
      <c r="F74" s="22">
        <v>0</v>
      </c>
      <c r="G74" s="82">
        <f t="shared" si="10"/>
        <v>0</v>
      </c>
      <c r="H74" s="22"/>
      <c r="I74" s="24"/>
    </row>
    <row r="75" spans="2:9" ht="10.5" customHeight="1" thickBot="1" x14ac:dyDescent="0.2">
      <c r="B75" s="21">
        <f t="shared" si="8"/>
        <v>9.1199999999999974</v>
      </c>
      <c r="C75" s="30" t="s">
        <v>73</v>
      </c>
      <c r="D75" s="22">
        <v>50</v>
      </c>
      <c r="E75" s="23" t="s">
        <v>42</v>
      </c>
      <c r="F75" s="22">
        <v>0</v>
      </c>
      <c r="G75" s="82">
        <f t="shared" si="10"/>
        <v>0</v>
      </c>
      <c r="H75" s="22"/>
      <c r="I75" s="24"/>
    </row>
    <row r="76" spans="2:9" ht="12.75" customHeight="1" thickBot="1" x14ac:dyDescent="0.2">
      <c r="B76" s="13">
        <v>10</v>
      </c>
      <c r="C76" s="14" t="s">
        <v>74</v>
      </c>
      <c r="D76" s="15"/>
      <c r="E76" s="15"/>
      <c r="F76" s="16"/>
      <c r="G76" s="17">
        <f>SUBTOTAL(9,G77:G88)</f>
        <v>0</v>
      </c>
      <c r="H76" s="18"/>
      <c r="I76" s="19"/>
    </row>
    <row r="77" spans="2:9" ht="10.5" customHeight="1" x14ac:dyDescent="0.15">
      <c r="B77" s="21">
        <f t="shared" si="8"/>
        <v>10.01</v>
      </c>
      <c r="C77" s="30" t="s">
        <v>75</v>
      </c>
      <c r="D77" s="22">
        <v>1</v>
      </c>
      <c r="E77" s="23" t="s">
        <v>12</v>
      </c>
      <c r="F77" s="22">
        <v>0</v>
      </c>
      <c r="G77" s="82">
        <f t="shared" ref="G77:G88" si="12">Cantidad*Precio</f>
        <v>0</v>
      </c>
      <c r="H77" s="22"/>
      <c r="I77" s="24"/>
    </row>
    <row r="78" spans="2:9" ht="10.5" customHeight="1" x14ac:dyDescent="0.15">
      <c r="B78" s="21">
        <f t="shared" si="8"/>
        <v>10.02</v>
      </c>
      <c r="C78" s="30" t="s">
        <v>76</v>
      </c>
      <c r="D78" s="22">
        <v>2</v>
      </c>
      <c r="E78" s="23" t="s">
        <v>12</v>
      </c>
      <c r="F78" s="22">
        <v>0</v>
      </c>
      <c r="G78" s="82">
        <f t="shared" si="12"/>
        <v>0</v>
      </c>
      <c r="H78" s="22"/>
      <c r="I78" s="24"/>
    </row>
    <row r="79" spans="2:9" ht="10.5" customHeight="1" x14ac:dyDescent="0.15">
      <c r="B79" s="21">
        <f t="shared" si="8"/>
        <v>10.029999999999999</v>
      </c>
      <c r="C79" s="30" t="s">
        <v>77</v>
      </c>
      <c r="D79" s="22">
        <v>4</v>
      </c>
      <c r="E79" s="23" t="s">
        <v>12</v>
      </c>
      <c r="F79" s="22">
        <v>0</v>
      </c>
      <c r="G79" s="82">
        <f t="shared" si="12"/>
        <v>0</v>
      </c>
      <c r="H79" s="22"/>
      <c r="I79" s="24"/>
    </row>
    <row r="80" spans="2:9" ht="10.5" customHeight="1" x14ac:dyDescent="0.15">
      <c r="B80" s="21">
        <f t="shared" si="8"/>
        <v>10.039999999999999</v>
      </c>
      <c r="C80" s="30" t="s">
        <v>78</v>
      </c>
      <c r="D80" s="22">
        <v>4</v>
      </c>
      <c r="E80" s="23" t="s">
        <v>12</v>
      </c>
      <c r="F80" s="22">
        <v>0</v>
      </c>
      <c r="G80" s="82">
        <f t="shared" si="12"/>
        <v>0</v>
      </c>
      <c r="H80" s="22"/>
      <c r="I80" s="24"/>
    </row>
    <row r="81" spans="2:9" ht="10.5" customHeight="1" x14ac:dyDescent="0.15">
      <c r="B81" s="21">
        <f t="shared" si="8"/>
        <v>10.049999999999999</v>
      </c>
      <c r="C81" s="30" t="s">
        <v>79</v>
      </c>
      <c r="D81" s="22">
        <v>3</v>
      </c>
      <c r="E81" s="23" t="s">
        <v>12</v>
      </c>
      <c r="F81" s="22">
        <v>0</v>
      </c>
      <c r="G81" s="82">
        <f t="shared" si="12"/>
        <v>0</v>
      </c>
      <c r="H81" s="22"/>
      <c r="I81" s="24"/>
    </row>
    <row r="82" spans="2:9" ht="10.5" customHeight="1" x14ac:dyDescent="0.15">
      <c r="B82" s="21">
        <f t="shared" si="8"/>
        <v>10.059999999999999</v>
      </c>
      <c r="C82" s="30" t="s">
        <v>80</v>
      </c>
      <c r="D82" s="22">
        <v>1</v>
      </c>
      <c r="E82" s="23" t="s">
        <v>12</v>
      </c>
      <c r="F82" s="22">
        <v>0</v>
      </c>
      <c r="G82" s="82">
        <f t="shared" si="12"/>
        <v>0</v>
      </c>
      <c r="H82" s="22"/>
      <c r="I82" s="24"/>
    </row>
    <row r="83" spans="2:9" ht="10.5" customHeight="1" x14ac:dyDescent="0.15">
      <c r="B83" s="21">
        <f t="shared" si="8"/>
        <v>10.069999999999999</v>
      </c>
      <c r="C83" s="30" t="s">
        <v>81</v>
      </c>
      <c r="D83" s="22">
        <v>5</v>
      </c>
      <c r="E83" s="23" t="s">
        <v>12</v>
      </c>
      <c r="F83" s="22">
        <v>0</v>
      </c>
      <c r="G83" s="82">
        <f t="shared" si="12"/>
        <v>0</v>
      </c>
      <c r="H83" s="22"/>
      <c r="I83" s="24"/>
    </row>
    <row r="84" spans="2:9" ht="10.5" customHeight="1" x14ac:dyDescent="0.15">
      <c r="B84" s="21">
        <f t="shared" si="8"/>
        <v>10.079999999999998</v>
      </c>
      <c r="C84" s="30" t="s">
        <v>82</v>
      </c>
      <c r="D84" s="22">
        <v>2</v>
      </c>
      <c r="E84" s="23" t="s">
        <v>12</v>
      </c>
      <c r="F84" s="22">
        <v>0</v>
      </c>
      <c r="G84" s="82">
        <f t="shared" si="12"/>
        <v>0</v>
      </c>
      <c r="H84" s="22"/>
      <c r="I84" s="24"/>
    </row>
    <row r="85" spans="2:9" ht="10.5" customHeight="1" x14ac:dyDescent="0.15">
      <c r="B85" s="21">
        <f t="shared" si="8"/>
        <v>10.089999999999998</v>
      </c>
      <c r="C85" s="30" t="s">
        <v>83</v>
      </c>
      <c r="D85" s="22">
        <v>2</v>
      </c>
      <c r="E85" s="23" t="s">
        <v>12</v>
      </c>
      <c r="F85" s="22">
        <v>0</v>
      </c>
      <c r="G85" s="82">
        <f t="shared" si="12"/>
        <v>0</v>
      </c>
      <c r="H85" s="22"/>
      <c r="I85" s="24"/>
    </row>
    <row r="86" spans="2:9" ht="10.5" customHeight="1" x14ac:dyDescent="0.15">
      <c r="B86" s="21">
        <f t="shared" si="8"/>
        <v>10.099999999999998</v>
      </c>
      <c r="C86" s="30" t="s">
        <v>84</v>
      </c>
      <c r="D86" s="22">
        <v>1</v>
      </c>
      <c r="E86" s="23" t="s">
        <v>12</v>
      </c>
      <c r="F86" s="22">
        <v>0</v>
      </c>
      <c r="G86" s="82">
        <f t="shared" si="12"/>
        <v>0</v>
      </c>
      <c r="H86" s="22"/>
      <c r="I86" s="24"/>
    </row>
    <row r="87" spans="2:9" ht="10.5" customHeight="1" x14ac:dyDescent="0.15">
      <c r="B87" s="21">
        <f t="shared" si="8"/>
        <v>10.109999999999998</v>
      </c>
      <c r="C87" s="30" t="s">
        <v>71</v>
      </c>
      <c r="D87" s="22">
        <v>3</v>
      </c>
      <c r="E87" s="23" t="s">
        <v>12</v>
      </c>
      <c r="F87" s="22">
        <v>0</v>
      </c>
      <c r="G87" s="82">
        <f t="shared" si="12"/>
        <v>0</v>
      </c>
      <c r="H87" s="22"/>
      <c r="I87" s="24"/>
    </row>
    <row r="88" spans="2:9" ht="10.5" customHeight="1" thickBot="1" x14ac:dyDescent="0.2">
      <c r="B88" s="21">
        <f t="shared" si="8"/>
        <v>10.119999999999997</v>
      </c>
      <c r="C88" s="30" t="s">
        <v>86</v>
      </c>
      <c r="D88" s="22">
        <v>50</v>
      </c>
      <c r="E88" s="23" t="s">
        <v>42</v>
      </c>
      <c r="F88" s="22">
        <v>0</v>
      </c>
      <c r="G88" s="82">
        <f t="shared" si="12"/>
        <v>0</v>
      </c>
      <c r="H88" s="22"/>
      <c r="I88" s="24"/>
    </row>
    <row r="89" spans="2:9" ht="12.75" customHeight="1" thickBot="1" x14ac:dyDescent="0.2">
      <c r="B89" s="13">
        <v>11</v>
      </c>
      <c r="C89" s="14" t="s">
        <v>87</v>
      </c>
      <c r="D89" s="15"/>
      <c r="E89" s="15"/>
      <c r="F89" s="16"/>
      <c r="G89" s="17">
        <f>SUBTOTAL(9,G90:G94)</f>
        <v>0</v>
      </c>
      <c r="H89" s="18"/>
      <c r="I89" s="19"/>
    </row>
    <row r="90" spans="2:9" ht="10.5" customHeight="1" x14ac:dyDescent="0.15">
      <c r="B90" s="21">
        <f t="shared" si="8"/>
        <v>11.01</v>
      </c>
      <c r="C90" s="30" t="s">
        <v>138</v>
      </c>
      <c r="D90" s="22">
        <v>1</v>
      </c>
      <c r="E90" s="23" t="s">
        <v>12</v>
      </c>
      <c r="F90" s="22">
        <v>0</v>
      </c>
      <c r="G90" s="82">
        <f>Cantidad*Precio</f>
        <v>0</v>
      </c>
      <c r="H90" s="22"/>
      <c r="I90" s="24"/>
    </row>
    <row r="91" spans="2:9" ht="10.5" customHeight="1" x14ac:dyDescent="0.15">
      <c r="B91" s="21">
        <f>B90+0.01</f>
        <v>11.02</v>
      </c>
      <c r="C91" s="30" t="s">
        <v>139</v>
      </c>
      <c r="D91" s="22">
        <v>3</v>
      </c>
      <c r="E91" s="23" t="s">
        <v>12</v>
      </c>
      <c r="F91" s="22">
        <v>0</v>
      </c>
      <c r="G91" s="82">
        <f>Cantidad*Precio</f>
        <v>0</v>
      </c>
      <c r="H91" s="22"/>
      <c r="I91" s="24"/>
    </row>
    <row r="92" spans="2:9" ht="10.5" customHeight="1" x14ac:dyDescent="0.15">
      <c r="B92" s="21">
        <f>B91+0.01</f>
        <v>11.03</v>
      </c>
      <c r="C92" s="30" t="s">
        <v>140</v>
      </c>
      <c r="D92" s="22">
        <v>1</v>
      </c>
      <c r="E92" s="23" t="s">
        <v>12</v>
      </c>
      <c r="F92" s="22">
        <v>0</v>
      </c>
      <c r="G92" s="82">
        <f>Cantidad*Precio</f>
        <v>0</v>
      </c>
      <c r="H92" s="22"/>
      <c r="I92" s="24"/>
    </row>
    <row r="93" spans="2:9" ht="10.5" customHeight="1" x14ac:dyDescent="0.15">
      <c r="B93" s="21">
        <f>B92+0.01</f>
        <v>11.04</v>
      </c>
      <c r="C93" s="30" t="s">
        <v>141</v>
      </c>
      <c r="D93" s="22">
        <v>1</v>
      </c>
      <c r="E93" s="23" t="s">
        <v>12</v>
      </c>
      <c r="F93" s="22">
        <v>0</v>
      </c>
      <c r="G93" s="82">
        <f>Cantidad*Precio</f>
        <v>0</v>
      </c>
      <c r="H93" s="22"/>
      <c r="I93" s="24"/>
    </row>
    <row r="94" spans="2:9" ht="10.5" customHeight="1" thickBot="1" x14ac:dyDescent="0.2">
      <c r="B94" s="21">
        <f>B93+0.01</f>
        <v>11.049999999999999</v>
      </c>
      <c r="C94" s="30" t="s">
        <v>142</v>
      </c>
      <c r="D94" s="22">
        <v>1</v>
      </c>
      <c r="E94" s="23" t="s">
        <v>12</v>
      </c>
      <c r="F94" s="22">
        <v>0</v>
      </c>
      <c r="G94" s="82">
        <f>Cantidad*Precio</f>
        <v>0</v>
      </c>
      <c r="H94" s="22"/>
      <c r="I94" s="24"/>
    </row>
    <row r="95" spans="2:9" ht="10.5" customHeight="1" thickBot="1" x14ac:dyDescent="0.2">
      <c r="B95" s="13">
        <v>12</v>
      </c>
      <c r="C95" s="14" t="s">
        <v>88</v>
      </c>
      <c r="D95" s="15"/>
      <c r="E95" s="15"/>
      <c r="F95" s="16"/>
      <c r="G95" s="17">
        <f>SUBTOTAL(9,G96:G99)</f>
        <v>0</v>
      </c>
      <c r="H95" s="22"/>
      <c r="I95" s="24"/>
    </row>
    <row r="96" spans="2:9" ht="10.5" customHeight="1" x14ac:dyDescent="0.15">
      <c r="B96" s="21">
        <f t="shared" si="8"/>
        <v>12.01</v>
      </c>
      <c r="C96" s="30" t="s">
        <v>89</v>
      </c>
      <c r="D96" s="22">
        <v>4</v>
      </c>
      <c r="E96" s="23" t="s">
        <v>12</v>
      </c>
      <c r="F96" s="22">
        <v>0</v>
      </c>
      <c r="G96" s="82">
        <f>Cantidad*Precio</f>
        <v>0</v>
      </c>
      <c r="H96" s="22"/>
      <c r="I96" s="24"/>
    </row>
    <row r="97" spans="2:9" ht="10.5" customHeight="1" x14ac:dyDescent="0.15">
      <c r="B97" s="21">
        <f t="shared" si="8"/>
        <v>12.02</v>
      </c>
      <c r="C97" s="30" t="s">
        <v>90</v>
      </c>
      <c r="D97" s="22">
        <v>1</v>
      </c>
      <c r="E97" s="23" t="s">
        <v>12</v>
      </c>
      <c r="F97" s="22">
        <v>0</v>
      </c>
      <c r="G97" s="82">
        <f>Cantidad*Precio</f>
        <v>0</v>
      </c>
      <c r="H97" s="22"/>
      <c r="I97" s="24"/>
    </row>
    <row r="98" spans="2:9" ht="10.5" customHeight="1" x14ac:dyDescent="0.15">
      <c r="B98" s="21">
        <f t="shared" si="8"/>
        <v>12.03</v>
      </c>
      <c r="C98" s="30" t="s">
        <v>91</v>
      </c>
      <c r="D98" s="22">
        <v>1</v>
      </c>
      <c r="E98" s="23" t="s">
        <v>12</v>
      </c>
      <c r="F98" s="22">
        <v>0</v>
      </c>
      <c r="G98" s="82">
        <f>Cantidad*Precio</f>
        <v>0</v>
      </c>
      <c r="H98" s="22"/>
      <c r="I98" s="24"/>
    </row>
    <row r="99" spans="2:9" ht="10.5" customHeight="1" thickBot="1" x14ac:dyDescent="0.2">
      <c r="B99" s="21">
        <f t="shared" si="8"/>
        <v>12.04</v>
      </c>
      <c r="C99" s="30" t="s">
        <v>125</v>
      </c>
      <c r="D99" s="22">
        <v>1</v>
      </c>
      <c r="E99" s="23" t="s">
        <v>12</v>
      </c>
      <c r="F99" s="22">
        <v>0</v>
      </c>
      <c r="G99" s="82">
        <f>Cantidad*Precio</f>
        <v>0</v>
      </c>
      <c r="H99" s="22"/>
      <c r="I99" s="24"/>
    </row>
    <row r="100" spans="2:9" ht="10.5" customHeight="1" thickBot="1" x14ac:dyDescent="0.2">
      <c r="B100" s="13">
        <v>13</v>
      </c>
      <c r="C100" s="14" t="s">
        <v>93</v>
      </c>
      <c r="D100" s="15"/>
      <c r="E100" s="15"/>
      <c r="F100" s="16"/>
      <c r="G100" s="17">
        <f>SUBTOTAL(9,G101:G101)</f>
        <v>0</v>
      </c>
      <c r="H100" s="22"/>
      <c r="I100" s="24"/>
    </row>
    <row r="101" spans="2:9" s="29" customFormat="1" ht="18.75" thickBot="1" x14ac:dyDescent="0.25">
      <c r="B101" s="21">
        <f t="shared" si="8"/>
        <v>13.01</v>
      </c>
      <c r="C101" s="83" t="s">
        <v>94</v>
      </c>
      <c r="D101" s="27">
        <v>70</v>
      </c>
      <c r="E101" s="84" t="s">
        <v>95</v>
      </c>
      <c r="F101" s="27">
        <v>0</v>
      </c>
      <c r="G101" s="85">
        <f>Cantidad*Precio</f>
        <v>0</v>
      </c>
      <c r="H101" s="27"/>
      <c r="I101" s="28"/>
    </row>
    <row r="102" spans="2:9" ht="10.5" customHeight="1" thickBot="1" x14ac:dyDescent="0.2">
      <c r="B102" s="13">
        <v>14</v>
      </c>
      <c r="C102" s="14" t="s">
        <v>96</v>
      </c>
      <c r="D102" s="15"/>
      <c r="E102" s="15"/>
      <c r="F102" s="16"/>
      <c r="G102" s="17">
        <f>SUBTOTAL(9,G103:G119)</f>
        <v>0</v>
      </c>
      <c r="H102" s="22"/>
      <c r="I102" s="24"/>
    </row>
    <row r="103" spans="2:9" ht="10.5" customHeight="1" x14ac:dyDescent="0.15">
      <c r="B103" s="21">
        <f t="shared" ref="B103:B119" si="13">B102+0.01</f>
        <v>14.01</v>
      </c>
      <c r="C103" s="30" t="s">
        <v>97</v>
      </c>
      <c r="D103" s="22">
        <v>1</v>
      </c>
      <c r="E103" s="23" t="s">
        <v>12</v>
      </c>
      <c r="F103" s="22">
        <v>0</v>
      </c>
      <c r="G103" s="82">
        <f>Cantidad*Precio</f>
        <v>0</v>
      </c>
      <c r="H103" s="22"/>
      <c r="I103" s="24"/>
    </row>
    <row r="104" spans="2:9" ht="10.5" customHeight="1" x14ac:dyDescent="0.15">
      <c r="B104" s="21">
        <f t="shared" si="13"/>
        <v>14.02</v>
      </c>
      <c r="C104" s="30" t="s">
        <v>143</v>
      </c>
      <c r="D104" s="22">
        <v>1</v>
      </c>
      <c r="E104" s="23" t="s">
        <v>12</v>
      </c>
      <c r="F104" s="22">
        <v>0</v>
      </c>
      <c r="G104" s="82">
        <f>Cantidad*Precio</f>
        <v>0</v>
      </c>
      <c r="H104" s="22"/>
      <c r="I104" s="24"/>
    </row>
    <row r="105" spans="2:9" ht="10.5" customHeight="1" x14ac:dyDescent="0.15">
      <c r="B105" s="21">
        <f t="shared" si="13"/>
        <v>14.03</v>
      </c>
      <c r="C105" s="30" t="s">
        <v>136</v>
      </c>
      <c r="D105" s="22">
        <v>30</v>
      </c>
      <c r="E105" s="23" t="s">
        <v>42</v>
      </c>
      <c r="F105" s="22">
        <v>0</v>
      </c>
      <c r="G105" s="82">
        <f>Cantidad*Precio</f>
        <v>0</v>
      </c>
      <c r="H105" s="22"/>
      <c r="I105" s="24"/>
    </row>
    <row r="106" spans="2:9" ht="10.5" customHeight="1" x14ac:dyDescent="0.15">
      <c r="B106" s="21">
        <f t="shared" si="13"/>
        <v>14.04</v>
      </c>
      <c r="C106" s="30" t="s">
        <v>145</v>
      </c>
      <c r="D106" s="22">
        <v>30</v>
      </c>
      <c r="E106" s="23" t="s">
        <v>42</v>
      </c>
      <c r="F106" s="22">
        <v>0</v>
      </c>
      <c r="G106" s="82">
        <f>Cantidad*Precio</f>
        <v>0</v>
      </c>
      <c r="H106" s="22"/>
      <c r="I106" s="24"/>
    </row>
    <row r="107" spans="2:9" ht="10.5" customHeight="1" x14ac:dyDescent="0.15">
      <c r="B107" s="21">
        <f t="shared" si="13"/>
        <v>14.049999999999999</v>
      </c>
      <c r="C107" s="30" t="s">
        <v>98</v>
      </c>
      <c r="D107" s="22">
        <v>1</v>
      </c>
      <c r="E107" s="23" t="s">
        <v>12</v>
      </c>
      <c r="F107" s="22">
        <v>0</v>
      </c>
      <c r="G107" s="82">
        <f t="shared" ref="G107:G119" si="14">Cantidad*Precio</f>
        <v>0</v>
      </c>
      <c r="H107" s="22"/>
      <c r="I107" s="24"/>
    </row>
    <row r="108" spans="2:9" ht="10.5" customHeight="1" x14ac:dyDescent="0.15">
      <c r="B108" s="21">
        <f t="shared" si="13"/>
        <v>14.059999999999999</v>
      </c>
      <c r="C108" s="30" t="s">
        <v>144</v>
      </c>
      <c r="D108" s="22">
        <v>2</v>
      </c>
      <c r="E108" s="23" t="s">
        <v>12</v>
      </c>
      <c r="F108" s="22">
        <v>0</v>
      </c>
      <c r="G108" s="82">
        <f t="shared" si="14"/>
        <v>0</v>
      </c>
      <c r="H108" s="22"/>
      <c r="I108" s="24"/>
    </row>
    <row r="109" spans="2:9" ht="10.5" customHeight="1" x14ac:dyDescent="0.15">
      <c r="B109" s="21">
        <f t="shared" si="13"/>
        <v>14.069999999999999</v>
      </c>
      <c r="C109" s="30" t="s">
        <v>99</v>
      </c>
      <c r="D109" s="22">
        <v>1</v>
      </c>
      <c r="E109" s="23" t="s">
        <v>12</v>
      </c>
      <c r="F109" s="22">
        <v>0</v>
      </c>
      <c r="G109" s="82">
        <f t="shared" si="14"/>
        <v>0</v>
      </c>
      <c r="H109" s="22"/>
      <c r="I109" s="24"/>
    </row>
    <row r="110" spans="2:9" ht="10.5" customHeight="1" x14ac:dyDescent="0.15">
      <c r="B110" s="21">
        <f t="shared" si="13"/>
        <v>14.079999999999998</v>
      </c>
      <c r="C110" s="30" t="s">
        <v>100</v>
      </c>
      <c r="D110" s="22">
        <v>1</v>
      </c>
      <c r="E110" s="23" t="s">
        <v>12</v>
      </c>
      <c r="F110" s="22">
        <v>0</v>
      </c>
      <c r="G110" s="82">
        <f t="shared" si="14"/>
        <v>0</v>
      </c>
      <c r="H110" s="22"/>
      <c r="I110" s="24"/>
    </row>
    <row r="111" spans="2:9" ht="10.5" customHeight="1" x14ac:dyDescent="0.15">
      <c r="B111" s="21">
        <f t="shared" si="13"/>
        <v>14.089999999999998</v>
      </c>
      <c r="C111" s="30" t="s">
        <v>101</v>
      </c>
      <c r="D111" s="22">
        <v>1</v>
      </c>
      <c r="E111" s="23" t="s">
        <v>12</v>
      </c>
      <c r="F111" s="22">
        <v>0</v>
      </c>
      <c r="G111" s="82">
        <f t="shared" si="14"/>
        <v>0</v>
      </c>
      <c r="H111" s="22"/>
      <c r="I111" s="24"/>
    </row>
    <row r="112" spans="2:9" ht="10.5" customHeight="1" x14ac:dyDescent="0.15">
      <c r="B112" s="21">
        <f t="shared" si="13"/>
        <v>14.099999999999998</v>
      </c>
      <c r="C112" s="30" t="s">
        <v>133</v>
      </c>
      <c r="D112" s="22">
        <v>2</v>
      </c>
      <c r="E112" s="23" t="s">
        <v>12</v>
      </c>
      <c r="F112" s="22">
        <v>0</v>
      </c>
      <c r="G112" s="82">
        <f t="shared" ref="G112:G113" si="15">Cantidad*Precio</f>
        <v>0</v>
      </c>
      <c r="H112" s="22"/>
      <c r="I112" s="24"/>
    </row>
    <row r="113" spans="2:9" ht="10.5" customHeight="1" x14ac:dyDescent="0.15">
      <c r="B113" s="21">
        <f t="shared" si="13"/>
        <v>14.109999999999998</v>
      </c>
      <c r="C113" s="30" t="s">
        <v>132</v>
      </c>
      <c r="D113" s="22">
        <v>4</v>
      </c>
      <c r="E113" s="23" t="s">
        <v>12</v>
      </c>
      <c r="F113" s="22">
        <v>0</v>
      </c>
      <c r="G113" s="82">
        <f t="shared" si="15"/>
        <v>0</v>
      </c>
      <c r="H113" s="22"/>
      <c r="I113" s="24"/>
    </row>
    <row r="114" spans="2:9" ht="10.5" customHeight="1" x14ac:dyDescent="0.15">
      <c r="B114" s="21">
        <f t="shared" si="13"/>
        <v>14.119999999999997</v>
      </c>
      <c r="C114" s="30" t="s">
        <v>102</v>
      </c>
      <c r="D114" s="22">
        <v>2</v>
      </c>
      <c r="E114" s="23" t="s">
        <v>12</v>
      </c>
      <c r="F114" s="22">
        <v>0</v>
      </c>
      <c r="G114" s="82">
        <f t="shared" ref="G114" si="16">Cantidad*Precio</f>
        <v>0</v>
      </c>
      <c r="H114" s="22"/>
      <c r="I114" s="24"/>
    </row>
    <row r="115" spans="2:9" ht="10.5" customHeight="1" x14ac:dyDescent="0.15">
      <c r="B115" s="21">
        <f t="shared" si="13"/>
        <v>14.129999999999997</v>
      </c>
      <c r="C115" s="30" t="s">
        <v>103</v>
      </c>
      <c r="D115" s="22">
        <v>1</v>
      </c>
      <c r="E115" s="23" t="s">
        <v>12</v>
      </c>
      <c r="F115" s="22">
        <v>0</v>
      </c>
      <c r="G115" s="82">
        <f t="shared" si="14"/>
        <v>0</v>
      </c>
      <c r="H115" s="22"/>
      <c r="I115" s="24"/>
    </row>
    <row r="116" spans="2:9" ht="10.5" customHeight="1" x14ac:dyDescent="0.15">
      <c r="B116" s="21">
        <f t="shared" si="13"/>
        <v>14.139999999999997</v>
      </c>
      <c r="C116" s="30" t="s">
        <v>127</v>
      </c>
      <c r="D116" s="22">
        <v>1</v>
      </c>
      <c r="E116" s="23" t="s">
        <v>104</v>
      </c>
      <c r="F116" s="22">
        <v>0</v>
      </c>
      <c r="G116" s="82">
        <f t="shared" si="14"/>
        <v>0</v>
      </c>
      <c r="H116" s="22"/>
      <c r="I116" s="24"/>
    </row>
    <row r="117" spans="2:9" ht="10.5" customHeight="1" x14ac:dyDescent="0.15">
      <c r="B117" s="21">
        <f t="shared" si="13"/>
        <v>14.149999999999997</v>
      </c>
      <c r="C117" s="30" t="s">
        <v>105</v>
      </c>
      <c r="D117" s="22">
        <v>20</v>
      </c>
      <c r="E117" s="23" t="s">
        <v>42</v>
      </c>
      <c r="F117" s="22">
        <v>0</v>
      </c>
      <c r="G117" s="82">
        <f t="shared" si="14"/>
        <v>0</v>
      </c>
      <c r="H117" s="22"/>
      <c r="I117" s="24"/>
    </row>
    <row r="118" spans="2:9" ht="10.5" customHeight="1" x14ac:dyDescent="0.15">
      <c r="B118" s="21">
        <f t="shared" si="13"/>
        <v>14.159999999999997</v>
      </c>
      <c r="C118" s="30" t="s">
        <v>106</v>
      </c>
      <c r="D118" s="22">
        <v>10</v>
      </c>
      <c r="E118" s="23" t="s">
        <v>15</v>
      </c>
      <c r="F118" s="22">
        <v>0</v>
      </c>
      <c r="G118" s="82">
        <f>Cantidad*Precio</f>
        <v>0</v>
      </c>
      <c r="H118" s="22"/>
      <c r="I118" s="24"/>
    </row>
    <row r="119" spans="2:9" ht="10.5" customHeight="1" thickBot="1" x14ac:dyDescent="0.2">
      <c r="B119" s="21">
        <f t="shared" si="13"/>
        <v>14.169999999999996</v>
      </c>
      <c r="C119" s="30" t="s">
        <v>107</v>
      </c>
      <c r="D119" s="22">
        <v>1</v>
      </c>
      <c r="E119" s="23" t="s">
        <v>104</v>
      </c>
      <c r="F119" s="22">
        <v>0</v>
      </c>
      <c r="G119" s="82">
        <f t="shared" si="14"/>
        <v>0</v>
      </c>
      <c r="H119" s="22"/>
      <c r="I119" s="24"/>
    </row>
    <row r="120" spans="2:9" ht="10.5" customHeight="1" thickBot="1" x14ac:dyDescent="0.2">
      <c r="B120" s="21"/>
      <c r="C120" s="30"/>
      <c r="D120" s="31"/>
      <c r="E120" s="23"/>
      <c r="F120" s="31"/>
      <c r="G120" s="32"/>
      <c r="H120" s="38"/>
      <c r="I120" s="39"/>
    </row>
    <row r="121" spans="2:9" ht="14.25" thickBot="1" x14ac:dyDescent="0.3">
      <c r="B121" s="33"/>
      <c r="C121" s="34" t="s">
        <v>108</v>
      </c>
      <c r="D121" s="35"/>
      <c r="E121" s="36"/>
      <c r="F121" s="37"/>
      <c r="G121" s="86">
        <f>SUBTOTAL(9,G5:G119)</f>
        <v>0</v>
      </c>
      <c r="H121" s="45"/>
      <c r="I121" s="46"/>
    </row>
    <row r="122" spans="2:9" ht="10.5" customHeight="1" x14ac:dyDescent="0.2">
      <c r="B122" s="40"/>
      <c r="C122" s="41"/>
      <c r="D122" s="42"/>
      <c r="E122" s="41"/>
      <c r="F122" s="43"/>
      <c r="G122" s="44"/>
      <c r="H122" s="51"/>
      <c r="I122" s="46"/>
    </row>
    <row r="123" spans="2:9" ht="10.5" customHeight="1" x14ac:dyDescent="0.2">
      <c r="B123" s="40"/>
      <c r="C123" s="47" t="s">
        <v>109</v>
      </c>
      <c r="D123" s="48"/>
      <c r="E123" s="49"/>
      <c r="F123" s="50"/>
      <c r="G123" s="44"/>
      <c r="H123" s="51"/>
      <c r="I123" s="46"/>
    </row>
    <row r="124" spans="2:9" ht="10.5" customHeight="1" x14ac:dyDescent="0.2">
      <c r="B124" s="40"/>
      <c r="C124" s="52" t="s">
        <v>110</v>
      </c>
      <c r="D124" s="48">
        <v>0.1</v>
      </c>
      <c r="E124" s="49" t="s">
        <v>111</v>
      </c>
      <c r="F124" s="51">
        <f t="shared" ref="F124:F130" si="17">D124*$G$121</f>
        <v>0</v>
      </c>
      <c r="G124"/>
      <c r="H124" s="51"/>
      <c r="I124" s="46"/>
    </row>
    <row r="125" spans="2:9" ht="10.5" customHeight="1" x14ac:dyDescent="0.2">
      <c r="B125" s="40"/>
      <c r="C125" s="52" t="s">
        <v>112</v>
      </c>
      <c r="D125" s="48">
        <v>2.5000000000000001E-2</v>
      </c>
      <c r="E125" s="49" t="s">
        <v>111</v>
      </c>
      <c r="F125" s="51">
        <f t="shared" si="17"/>
        <v>0</v>
      </c>
      <c r="G125"/>
      <c r="H125" s="51"/>
      <c r="I125" s="46"/>
    </row>
    <row r="126" spans="2:9" ht="10.5" customHeight="1" x14ac:dyDescent="0.2">
      <c r="B126" s="40"/>
      <c r="C126" s="52" t="s">
        <v>113</v>
      </c>
      <c r="D126" s="48">
        <v>0.05</v>
      </c>
      <c r="E126" s="49" t="s">
        <v>111</v>
      </c>
      <c r="F126" s="51">
        <f t="shared" si="17"/>
        <v>0</v>
      </c>
      <c r="G126"/>
      <c r="H126" s="51"/>
      <c r="I126" s="46"/>
    </row>
    <row r="127" spans="2:9" ht="10.5" customHeight="1" x14ac:dyDescent="0.2">
      <c r="B127" s="40"/>
      <c r="C127" s="52" t="s">
        <v>114</v>
      </c>
      <c r="D127" s="48">
        <v>4.6399999999999997E-2</v>
      </c>
      <c r="E127" s="49" t="s">
        <v>111</v>
      </c>
      <c r="F127" s="51">
        <f t="shared" si="17"/>
        <v>0</v>
      </c>
      <c r="G127"/>
      <c r="H127" s="51"/>
      <c r="I127" s="46"/>
    </row>
    <row r="128" spans="2:9" ht="10.5" customHeight="1" x14ac:dyDescent="0.2">
      <c r="B128" s="40"/>
      <c r="C128" s="52" t="s">
        <v>115</v>
      </c>
      <c r="D128" s="48">
        <v>0.01</v>
      </c>
      <c r="E128" s="49" t="s">
        <v>111</v>
      </c>
      <c r="F128" s="51">
        <f t="shared" si="17"/>
        <v>0</v>
      </c>
      <c r="G128"/>
      <c r="H128" s="51"/>
      <c r="I128" s="46"/>
    </row>
    <row r="129" spans="2:9" ht="10.5" customHeight="1" x14ac:dyDescent="0.2">
      <c r="B129" s="40"/>
      <c r="C129" s="52" t="s">
        <v>116</v>
      </c>
      <c r="D129" s="48">
        <v>0.05</v>
      </c>
      <c r="E129" s="49" t="s">
        <v>111</v>
      </c>
      <c r="F129" s="51">
        <f t="shared" si="17"/>
        <v>0</v>
      </c>
      <c r="G129"/>
      <c r="H129" s="53"/>
      <c r="I129" s="46"/>
    </row>
    <row r="130" spans="2:9" ht="10.5" customHeight="1" x14ac:dyDescent="0.2">
      <c r="B130" s="40"/>
      <c r="C130" s="52" t="s">
        <v>117</v>
      </c>
      <c r="D130" s="48">
        <v>1E-3</v>
      </c>
      <c r="E130" s="49" t="s">
        <v>111</v>
      </c>
      <c r="F130" s="51">
        <f t="shared" si="17"/>
        <v>0</v>
      </c>
      <c r="G130" s="29"/>
      <c r="H130" s="55"/>
      <c r="I130" s="46"/>
    </row>
    <row r="131" spans="2:9" ht="13.5" thickBot="1" x14ac:dyDescent="0.25">
      <c r="B131" s="40"/>
      <c r="C131" s="52" t="s">
        <v>118</v>
      </c>
      <c r="D131" s="48">
        <v>0.18</v>
      </c>
      <c r="E131" s="54" t="s">
        <v>119</v>
      </c>
      <c r="F131" s="51">
        <f>D131*$F$124</f>
        <v>0</v>
      </c>
      <c r="H131" s="59"/>
      <c r="I131" s="46"/>
    </row>
    <row r="132" spans="2:9" ht="15" customHeight="1" thickBot="1" x14ac:dyDescent="0.25">
      <c r="B132" s="40"/>
      <c r="C132" s="41"/>
      <c r="D132" s="56"/>
      <c r="E132" s="57"/>
      <c r="F132" s="58"/>
      <c r="G132" s="44"/>
      <c r="H132" s="38"/>
      <c r="I132" s="39"/>
    </row>
    <row r="133" spans="2:9" ht="14.25" thickBot="1" x14ac:dyDescent="0.3">
      <c r="B133" s="33"/>
      <c r="C133" s="34" t="s">
        <v>120</v>
      </c>
      <c r="D133" s="35"/>
      <c r="E133" s="36"/>
      <c r="F133" s="37"/>
      <c r="G133" s="86">
        <f>SUM(F124:F131)+G121</f>
        <v>0</v>
      </c>
      <c r="H133" s="65"/>
      <c r="I133" s="66"/>
    </row>
    <row r="134" spans="2:9" ht="10.5" customHeight="1" x14ac:dyDescent="0.25">
      <c r="B134" s="40"/>
      <c r="C134" s="60"/>
      <c r="D134" s="61"/>
      <c r="E134" s="62"/>
      <c r="F134" s="63"/>
      <c r="G134" s="64"/>
      <c r="H134" s="69"/>
      <c r="I134" s="46"/>
    </row>
    <row r="135" spans="2:9" ht="11.25" thickBot="1" x14ac:dyDescent="0.2">
      <c r="C135" s="59" t="s">
        <v>121</v>
      </c>
      <c r="D135" s="81">
        <v>0.05</v>
      </c>
      <c r="E135" s="68" t="s">
        <v>111</v>
      </c>
      <c r="F135" s="69">
        <f>D135*$G$121</f>
        <v>0</v>
      </c>
      <c r="G135" s="46"/>
      <c r="H135" s="65"/>
      <c r="I135" s="66"/>
    </row>
    <row r="136" spans="2:9" ht="15" customHeight="1" thickBot="1" x14ac:dyDescent="0.3">
      <c r="B136" s="70"/>
      <c r="C136" s="71"/>
      <c r="D136" s="63"/>
      <c r="E136" s="72"/>
      <c r="F136" s="63"/>
      <c r="G136" s="64"/>
      <c r="H136" s="78"/>
      <c r="I136" s="77"/>
    </row>
    <row r="137" spans="2:9" ht="14.25" thickBot="1" x14ac:dyDescent="0.3">
      <c r="B137" s="73"/>
      <c r="C137" s="74" t="s">
        <v>122</v>
      </c>
      <c r="D137" s="75"/>
      <c r="E137" s="76"/>
      <c r="F137" s="75"/>
      <c r="G137" s="77">
        <f>ROUND(+G133+F135,2)</f>
        <v>0</v>
      </c>
    </row>
    <row r="138" spans="2:9" ht="11.25" thickBot="1" x14ac:dyDescent="0.2">
      <c r="H138" s="79" t="s">
        <v>122</v>
      </c>
      <c r="I138" s="80">
        <f>G137</f>
        <v>0</v>
      </c>
    </row>
    <row r="139" spans="2:9" x14ac:dyDescent="0.15">
      <c r="H139" s="26"/>
    </row>
    <row r="140" spans="2:9" x14ac:dyDescent="0.15">
      <c r="F140" s="26"/>
    </row>
    <row r="142" spans="2:9" x14ac:dyDescent="0.15">
      <c r="D142" s="20"/>
      <c r="E142" s="20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5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3"/>
  <sheetViews>
    <sheetView showGridLines="0" view="pageBreakPreview" topLeftCell="A113" zoomScale="130" zoomScaleNormal="130" zoomScaleSheetLayoutView="130" workbookViewId="0">
      <selection activeCell="F136" sqref="F136"/>
    </sheetView>
  </sheetViews>
  <sheetFormatPr defaultColWidth="11.42578125" defaultRowHeight="10.5" x14ac:dyDescent="0.15"/>
  <cols>
    <col min="1" max="2" width="6.28515625" style="87" customWidth="1"/>
    <col min="3" max="3" width="57.5703125" style="87" bestFit="1" customWidth="1"/>
    <col min="4" max="4" width="8.7109375" style="87" bestFit="1" customWidth="1"/>
    <col min="5" max="5" width="9.28515625" style="87" bestFit="1" customWidth="1"/>
    <col min="6" max="6" width="14.140625" style="87" bestFit="1" customWidth="1"/>
    <col min="7" max="7" width="13.7109375" style="87" bestFit="1" customWidth="1"/>
    <col min="8" max="8" width="12.7109375" style="87" hidden="1" customWidth="1"/>
    <col min="9" max="9" width="16.5703125" style="87" hidden="1" customWidth="1"/>
    <col min="10" max="11" width="9.140625" style="87" customWidth="1"/>
    <col min="12" max="12" width="5.85546875" style="87" customWidth="1"/>
    <col min="13" max="256" width="9.140625" style="87" customWidth="1"/>
    <col min="257" max="16384" width="11.42578125" style="87"/>
  </cols>
  <sheetData>
    <row r="1" spans="2:12" ht="42" customHeight="1" x14ac:dyDescent="0.15">
      <c r="B1" s="179" t="s">
        <v>146</v>
      </c>
      <c r="C1" s="179"/>
      <c r="D1" s="179"/>
      <c r="E1" s="179"/>
      <c r="F1" s="179"/>
      <c r="G1" s="179"/>
      <c r="H1" s="179"/>
      <c r="I1" s="179"/>
    </row>
    <row r="2" spans="2:12" ht="11.25" customHeight="1" x14ac:dyDescent="0.2">
      <c r="C2" s="88"/>
      <c r="D2" s="89"/>
      <c r="E2" s="90"/>
      <c r="F2" s="180"/>
      <c r="G2" s="180"/>
      <c r="H2" s="180"/>
      <c r="I2" s="180"/>
      <c r="J2" s="91"/>
    </row>
    <row r="3" spans="2:12" ht="11.25" thickBot="1" x14ac:dyDescent="0.2">
      <c r="J3" s="91"/>
      <c r="K3" s="91"/>
    </row>
    <row r="4" spans="2:12" ht="14.1" customHeight="1" thickBot="1" x14ac:dyDescent="0.2">
      <c r="B4" s="92"/>
      <c r="C4" s="93" t="s">
        <v>1</v>
      </c>
      <c r="D4" s="93" t="s">
        <v>2</v>
      </c>
      <c r="E4" s="93" t="s">
        <v>3</v>
      </c>
      <c r="F4" s="93" t="s">
        <v>4</v>
      </c>
      <c r="G4" s="94" t="s">
        <v>5</v>
      </c>
      <c r="H4" s="93" t="s">
        <v>4</v>
      </c>
      <c r="I4" s="94" t="s">
        <v>5</v>
      </c>
      <c r="K4" s="95"/>
      <c r="L4" s="95"/>
    </row>
    <row r="5" spans="2:12" ht="12.75" customHeight="1" thickBot="1" x14ac:dyDescent="0.2">
      <c r="B5" s="96">
        <v>1</v>
      </c>
      <c r="C5" s="97" t="s">
        <v>6</v>
      </c>
      <c r="D5" s="98"/>
      <c r="E5" s="98"/>
      <c r="F5" s="99"/>
      <c r="G5" s="100">
        <f>SUBTOTAL(9,G6:G14)</f>
        <v>0</v>
      </c>
      <c r="H5" s="101"/>
      <c r="I5" s="19"/>
      <c r="K5" s="102"/>
    </row>
    <row r="6" spans="2:12" ht="10.5" customHeight="1" x14ac:dyDescent="0.15">
      <c r="B6" s="103">
        <f t="shared" ref="B6:B14" si="0">+B5+0.01</f>
        <v>1.01</v>
      </c>
      <c r="C6" s="22" t="s">
        <v>7</v>
      </c>
      <c r="D6" s="22">
        <v>52.94</v>
      </c>
      <c r="E6" s="104" t="s">
        <v>8</v>
      </c>
      <c r="F6" s="22">
        <v>0</v>
      </c>
      <c r="G6" s="82">
        <f t="shared" ref="G6:G14" si="1">Cantidad*Precio</f>
        <v>0</v>
      </c>
      <c r="H6" s="22"/>
      <c r="I6" s="24"/>
    </row>
    <row r="7" spans="2:12" ht="10.5" customHeight="1" x14ac:dyDescent="0.15">
      <c r="B7" s="103">
        <f t="shared" si="0"/>
        <v>1.02</v>
      </c>
      <c r="C7" s="22" t="s">
        <v>9</v>
      </c>
      <c r="D7" s="22">
        <v>52.94</v>
      </c>
      <c r="E7" s="104" t="s">
        <v>8</v>
      </c>
      <c r="F7" s="22">
        <v>0</v>
      </c>
      <c r="G7" s="82">
        <f t="shared" si="1"/>
        <v>0</v>
      </c>
      <c r="H7" s="22"/>
      <c r="I7" s="24"/>
    </row>
    <row r="8" spans="2:12" ht="10.5" customHeight="1" x14ac:dyDescent="0.15">
      <c r="B8" s="103">
        <f t="shared" si="0"/>
        <v>1.03</v>
      </c>
      <c r="C8" s="22" t="s">
        <v>10</v>
      </c>
      <c r="D8" s="22">
        <v>141.27000000000001</v>
      </c>
      <c r="E8" s="104" t="s">
        <v>8</v>
      </c>
      <c r="F8" s="22">
        <v>0</v>
      </c>
      <c r="G8" s="82">
        <f t="shared" si="1"/>
        <v>0</v>
      </c>
      <c r="H8" s="22"/>
      <c r="I8" s="24"/>
    </row>
    <row r="9" spans="2:12" ht="10.5" customHeight="1" x14ac:dyDescent="0.15">
      <c r="B9" s="103">
        <f t="shared" si="0"/>
        <v>1.04</v>
      </c>
      <c r="C9" s="22" t="s">
        <v>11</v>
      </c>
      <c r="D9" s="22">
        <v>1</v>
      </c>
      <c r="E9" s="104" t="s">
        <v>12</v>
      </c>
      <c r="F9" s="22">
        <v>0</v>
      </c>
      <c r="G9" s="82">
        <f t="shared" si="1"/>
        <v>0</v>
      </c>
      <c r="H9" s="22"/>
      <c r="I9" s="24"/>
    </row>
    <row r="10" spans="2:12" ht="10.5" customHeight="1" x14ac:dyDescent="0.15">
      <c r="B10" s="103">
        <f t="shared" si="0"/>
        <v>1.05</v>
      </c>
      <c r="C10" s="22" t="s">
        <v>13</v>
      </c>
      <c r="D10" s="22">
        <v>1</v>
      </c>
      <c r="E10" s="104" t="s">
        <v>12</v>
      </c>
      <c r="F10" s="22">
        <v>0</v>
      </c>
      <c r="G10" s="82">
        <f t="shared" si="1"/>
        <v>0</v>
      </c>
      <c r="H10" s="22"/>
      <c r="I10" s="24"/>
    </row>
    <row r="11" spans="2:12" ht="10.5" customHeight="1" x14ac:dyDescent="0.15">
      <c r="B11" s="103">
        <f t="shared" si="0"/>
        <v>1.06</v>
      </c>
      <c r="C11" s="22" t="s">
        <v>137</v>
      </c>
      <c r="D11" s="22">
        <v>12</v>
      </c>
      <c r="E11" s="104" t="s">
        <v>15</v>
      </c>
      <c r="F11" s="22">
        <v>0</v>
      </c>
      <c r="G11" s="82">
        <f t="shared" ref="G11" si="2">Cantidad*Precio</f>
        <v>0</v>
      </c>
      <c r="H11" s="22"/>
      <c r="I11" s="24"/>
    </row>
    <row r="12" spans="2:12" ht="10.5" customHeight="1" x14ac:dyDescent="0.15">
      <c r="B12" s="103">
        <f t="shared" si="0"/>
        <v>1.07</v>
      </c>
      <c r="C12" s="22" t="s">
        <v>14</v>
      </c>
      <c r="D12" s="22">
        <v>12</v>
      </c>
      <c r="E12" s="104" t="s">
        <v>15</v>
      </c>
      <c r="F12" s="22">
        <v>0</v>
      </c>
      <c r="G12" s="82">
        <f>Cantidad*Precio</f>
        <v>0</v>
      </c>
      <c r="H12" s="22"/>
      <c r="I12" s="24"/>
    </row>
    <row r="13" spans="2:12" ht="10.5" customHeight="1" x14ac:dyDescent="0.15">
      <c r="B13" s="103">
        <f t="shared" si="0"/>
        <v>1.08</v>
      </c>
      <c r="C13" s="22" t="s">
        <v>147</v>
      </c>
      <c r="D13" s="22">
        <v>1</v>
      </c>
      <c r="E13" s="104" t="s">
        <v>12</v>
      </c>
      <c r="F13" s="22">
        <v>0</v>
      </c>
      <c r="G13" s="82">
        <f>Cantidad*Precio</f>
        <v>0</v>
      </c>
      <c r="H13" s="22"/>
      <c r="I13" s="24"/>
    </row>
    <row r="14" spans="2:12" ht="10.5" customHeight="1" thickBot="1" x14ac:dyDescent="0.2">
      <c r="B14" s="103">
        <f t="shared" si="0"/>
        <v>1.0900000000000001</v>
      </c>
      <c r="C14" s="22" t="s">
        <v>148</v>
      </c>
      <c r="D14" s="22">
        <v>1</v>
      </c>
      <c r="E14" s="104" t="s">
        <v>12</v>
      </c>
      <c r="F14" s="22">
        <v>0</v>
      </c>
      <c r="G14" s="82">
        <f t="shared" si="1"/>
        <v>0</v>
      </c>
      <c r="H14" s="22"/>
      <c r="I14" s="24"/>
    </row>
    <row r="15" spans="2:12" ht="12.75" customHeight="1" thickBot="1" x14ac:dyDescent="0.2">
      <c r="B15" s="96">
        <v>2</v>
      </c>
      <c r="C15" s="97" t="s">
        <v>16</v>
      </c>
      <c r="D15" s="98"/>
      <c r="E15" s="98"/>
      <c r="F15" s="99"/>
      <c r="G15" s="100">
        <f>SUBTOTAL(9,G16:G19)</f>
        <v>0</v>
      </c>
      <c r="H15" s="101"/>
      <c r="I15" s="19"/>
    </row>
    <row r="16" spans="2:12" ht="10.5" customHeight="1" x14ac:dyDescent="0.15">
      <c r="B16" s="103">
        <f>B15+0.01</f>
        <v>2.0099999999999998</v>
      </c>
      <c r="C16" s="105" t="s">
        <v>17</v>
      </c>
      <c r="D16" s="22">
        <f>ROUNDUP(D21*1/0.3,0)*1.5</f>
        <v>16.5</v>
      </c>
      <c r="E16" s="104" t="s">
        <v>15</v>
      </c>
      <c r="F16" s="22">
        <v>0</v>
      </c>
      <c r="G16" s="82">
        <f>Cantidad*Precio</f>
        <v>0</v>
      </c>
      <c r="H16" s="22"/>
      <c r="I16" s="24"/>
    </row>
    <row r="17" spans="2:9" ht="10.5" customHeight="1" x14ac:dyDescent="0.15">
      <c r="B17" s="103">
        <f>B16+0.01</f>
        <v>2.0199999999999996</v>
      </c>
      <c r="C17" s="105" t="s">
        <v>18</v>
      </c>
      <c r="D17" s="22">
        <f>D16*0.3</f>
        <v>4.95</v>
      </c>
      <c r="E17" s="104" t="s">
        <v>15</v>
      </c>
      <c r="F17" s="22">
        <v>0</v>
      </c>
      <c r="G17" s="82">
        <f>Cantidad*Precio</f>
        <v>0</v>
      </c>
      <c r="H17" s="22"/>
      <c r="I17" s="24"/>
    </row>
    <row r="18" spans="2:9" ht="10.5" customHeight="1" x14ac:dyDescent="0.15">
      <c r="B18" s="103">
        <f t="shared" ref="B18:B19" si="3">B17+0.01</f>
        <v>2.0299999999999994</v>
      </c>
      <c r="C18" s="30" t="s">
        <v>176</v>
      </c>
      <c r="D18" s="22">
        <f>ROUNDUP(5.85*8.35*0.6,0)</f>
        <v>30</v>
      </c>
      <c r="E18" s="104" t="s">
        <v>15</v>
      </c>
      <c r="F18" s="22">
        <v>0</v>
      </c>
      <c r="G18" s="82">
        <f>Cantidad*Precio</f>
        <v>0</v>
      </c>
      <c r="H18" s="22"/>
      <c r="I18" s="24"/>
    </row>
    <row r="19" spans="2:9" ht="10.5" customHeight="1" thickBot="1" x14ac:dyDescent="0.2">
      <c r="B19" s="103">
        <f t="shared" si="3"/>
        <v>2.0399999999999991</v>
      </c>
      <c r="C19" s="105" t="s">
        <v>19</v>
      </c>
      <c r="D19" s="22">
        <f>D16*1.4</f>
        <v>23.099999999999998</v>
      </c>
      <c r="E19" s="104" t="s">
        <v>15</v>
      </c>
      <c r="F19" s="22">
        <v>0</v>
      </c>
      <c r="G19" s="82">
        <f>Cantidad*Precio</f>
        <v>0</v>
      </c>
      <c r="H19" s="22"/>
      <c r="I19" s="24"/>
    </row>
    <row r="20" spans="2:9" ht="12.75" customHeight="1" thickBot="1" x14ac:dyDescent="0.2">
      <c r="B20" s="96">
        <v>3</v>
      </c>
      <c r="C20" s="97" t="s">
        <v>20</v>
      </c>
      <c r="D20" s="98"/>
      <c r="E20" s="98"/>
      <c r="F20" s="99"/>
      <c r="G20" s="100">
        <f>SUBTOTAL(9,G21:G34)</f>
        <v>0</v>
      </c>
      <c r="H20" s="101"/>
      <c r="I20" s="19"/>
    </row>
    <row r="21" spans="2:9" s="1" customFormat="1" ht="10.5" customHeight="1" x14ac:dyDescent="0.15">
      <c r="B21" s="21">
        <f>+B20+0.01</f>
        <v>3.01</v>
      </c>
      <c r="C21" s="30" t="s">
        <v>180</v>
      </c>
      <c r="D21" s="22">
        <v>3.2099999999999995</v>
      </c>
      <c r="E21" s="23" t="s">
        <v>15</v>
      </c>
      <c r="F21" s="22">
        <v>0</v>
      </c>
      <c r="G21" s="82">
        <f t="shared" ref="G21:G34" si="4">Cantidad*Precio</f>
        <v>0</v>
      </c>
      <c r="H21" s="22"/>
      <c r="I21" s="24"/>
    </row>
    <row r="22" spans="2:9" s="1" customFormat="1" ht="10.5" customHeight="1" x14ac:dyDescent="0.15">
      <c r="B22" s="21">
        <f t="shared" ref="B22:B34" si="5">+B21+0.01</f>
        <v>3.0199999999999996</v>
      </c>
      <c r="C22" s="30" t="s">
        <v>181</v>
      </c>
      <c r="D22" s="22">
        <v>0.6</v>
      </c>
      <c r="E22" s="23" t="s">
        <v>15</v>
      </c>
      <c r="F22" s="22">
        <v>0</v>
      </c>
      <c r="G22" s="82">
        <f t="shared" si="4"/>
        <v>0</v>
      </c>
      <c r="H22" s="22"/>
      <c r="I22" s="24"/>
    </row>
    <row r="23" spans="2:9" s="1" customFormat="1" ht="10.5" customHeight="1" x14ac:dyDescent="0.15">
      <c r="B23" s="21">
        <f t="shared" si="5"/>
        <v>3.0299999999999994</v>
      </c>
      <c r="C23" s="30" t="s">
        <v>21</v>
      </c>
      <c r="D23" s="22">
        <v>0.73</v>
      </c>
      <c r="E23" s="23" t="s">
        <v>15</v>
      </c>
      <c r="F23" s="22">
        <v>0</v>
      </c>
      <c r="G23" s="82">
        <f t="shared" si="4"/>
        <v>0</v>
      </c>
      <c r="H23" s="22"/>
      <c r="I23" s="24"/>
    </row>
    <row r="24" spans="2:9" s="1" customFormat="1" ht="10.5" customHeight="1" x14ac:dyDescent="0.15">
      <c r="B24" s="21">
        <f t="shared" si="5"/>
        <v>3.0399999999999991</v>
      </c>
      <c r="C24" s="30" t="s">
        <v>22</v>
      </c>
      <c r="D24" s="22">
        <v>0.65</v>
      </c>
      <c r="E24" s="23" t="s">
        <v>15</v>
      </c>
      <c r="F24" s="22">
        <v>0</v>
      </c>
      <c r="G24" s="82">
        <f t="shared" si="4"/>
        <v>0</v>
      </c>
      <c r="H24" s="22"/>
      <c r="I24" s="24"/>
    </row>
    <row r="25" spans="2:9" s="1" customFormat="1" ht="10.5" customHeight="1" x14ac:dyDescent="0.15">
      <c r="B25" s="21">
        <f t="shared" si="5"/>
        <v>3.0499999999999989</v>
      </c>
      <c r="C25" s="30" t="s">
        <v>149</v>
      </c>
      <c r="D25" s="22">
        <v>0.36</v>
      </c>
      <c r="E25" s="23" t="s">
        <v>15</v>
      </c>
      <c r="F25" s="22">
        <v>0</v>
      </c>
      <c r="G25" s="82">
        <f t="shared" si="4"/>
        <v>0</v>
      </c>
      <c r="H25" s="22"/>
      <c r="I25" s="24"/>
    </row>
    <row r="26" spans="2:9" s="1" customFormat="1" ht="10.5" customHeight="1" x14ac:dyDescent="0.15">
      <c r="B26" s="21">
        <f t="shared" si="5"/>
        <v>3.0599999999999987</v>
      </c>
      <c r="C26" s="30" t="s">
        <v>24</v>
      </c>
      <c r="D26" s="22">
        <v>0.8</v>
      </c>
      <c r="E26" s="23" t="s">
        <v>15</v>
      </c>
      <c r="F26" s="22">
        <v>0</v>
      </c>
      <c r="G26" s="82">
        <f t="shared" si="4"/>
        <v>0</v>
      </c>
      <c r="H26" s="22"/>
      <c r="I26" s="24"/>
    </row>
    <row r="27" spans="2:9" s="1" customFormat="1" ht="10.5" customHeight="1" x14ac:dyDescent="0.15">
      <c r="B27" s="21">
        <f t="shared" si="5"/>
        <v>3.0699999999999985</v>
      </c>
      <c r="C27" s="30" t="s">
        <v>25</v>
      </c>
      <c r="D27" s="22">
        <v>1.2</v>
      </c>
      <c r="E27" s="23" t="s">
        <v>15</v>
      </c>
      <c r="F27" s="22">
        <v>0</v>
      </c>
      <c r="G27" s="82">
        <f t="shared" si="4"/>
        <v>0</v>
      </c>
      <c r="H27" s="22"/>
      <c r="I27" s="24"/>
    </row>
    <row r="28" spans="2:9" s="1" customFormat="1" ht="10.5" customHeight="1" x14ac:dyDescent="0.15">
      <c r="B28" s="21">
        <f t="shared" si="5"/>
        <v>3.0799999999999983</v>
      </c>
      <c r="C28" s="30" t="s">
        <v>26</v>
      </c>
      <c r="D28" s="22">
        <v>0.26</v>
      </c>
      <c r="E28" s="23" t="s">
        <v>15</v>
      </c>
      <c r="F28" s="22">
        <v>0</v>
      </c>
      <c r="G28" s="82">
        <f t="shared" si="4"/>
        <v>0</v>
      </c>
      <c r="H28" s="22"/>
      <c r="I28" s="24"/>
    </row>
    <row r="29" spans="2:9" s="1" customFormat="1" ht="10.5" customHeight="1" x14ac:dyDescent="0.15">
      <c r="B29" s="21">
        <f t="shared" si="5"/>
        <v>3.0899999999999981</v>
      </c>
      <c r="C29" s="30" t="s">
        <v>126</v>
      </c>
      <c r="D29" s="22">
        <v>0.15</v>
      </c>
      <c r="E29" s="23" t="s">
        <v>15</v>
      </c>
      <c r="F29" s="22">
        <v>0</v>
      </c>
      <c r="G29" s="82">
        <f>Cantidad*Precio</f>
        <v>0</v>
      </c>
      <c r="H29" s="22"/>
      <c r="I29" s="24"/>
    </row>
    <row r="30" spans="2:9" s="1" customFormat="1" ht="10.5" customHeight="1" x14ac:dyDescent="0.15">
      <c r="B30" s="21">
        <f t="shared" si="5"/>
        <v>3.0999999999999979</v>
      </c>
      <c r="C30" s="30" t="s">
        <v>27</v>
      </c>
      <c r="D30" s="22">
        <v>0.25</v>
      </c>
      <c r="E30" s="23" t="s">
        <v>15</v>
      </c>
      <c r="F30" s="22">
        <v>0</v>
      </c>
      <c r="G30" s="82">
        <f t="shared" si="4"/>
        <v>0</v>
      </c>
      <c r="H30" s="22"/>
      <c r="I30" s="24"/>
    </row>
    <row r="31" spans="2:9" s="1" customFormat="1" ht="10.5" customHeight="1" x14ac:dyDescent="0.15">
      <c r="B31" s="21">
        <f t="shared" si="5"/>
        <v>3.1099999999999977</v>
      </c>
      <c r="C31" s="30" t="s">
        <v>28</v>
      </c>
      <c r="D31" s="22">
        <v>22.5</v>
      </c>
      <c r="E31" s="23" t="s">
        <v>8</v>
      </c>
      <c r="F31" s="22">
        <v>0</v>
      </c>
      <c r="G31" s="82">
        <f t="shared" si="4"/>
        <v>0</v>
      </c>
      <c r="H31" s="22"/>
      <c r="I31" s="24"/>
    </row>
    <row r="32" spans="2:9" s="1" customFormat="1" ht="10.5" customHeight="1" x14ac:dyDescent="0.15">
      <c r="B32" s="21">
        <f t="shared" si="5"/>
        <v>3.1199999999999974</v>
      </c>
      <c r="C32" s="30" t="s">
        <v>29</v>
      </c>
      <c r="D32" s="22">
        <v>3.5</v>
      </c>
      <c r="E32" s="23" t="s">
        <v>15</v>
      </c>
      <c r="F32" s="22">
        <v>0</v>
      </c>
      <c r="G32" s="82">
        <f t="shared" si="4"/>
        <v>0</v>
      </c>
      <c r="H32" s="22"/>
      <c r="I32" s="24"/>
    </row>
    <row r="33" spans="2:9" s="1" customFormat="1" ht="10.5" customHeight="1" x14ac:dyDescent="0.15">
      <c r="B33" s="21">
        <f t="shared" si="5"/>
        <v>3.1299999999999972</v>
      </c>
      <c r="C33" s="30" t="s">
        <v>30</v>
      </c>
      <c r="D33" s="22">
        <v>95</v>
      </c>
      <c r="E33" s="23" t="s">
        <v>8</v>
      </c>
      <c r="F33" s="22">
        <v>0</v>
      </c>
      <c r="G33" s="82">
        <f t="shared" si="4"/>
        <v>0</v>
      </c>
      <c r="H33" s="22"/>
      <c r="I33" s="24"/>
    </row>
    <row r="34" spans="2:9" s="1" customFormat="1" ht="10.5" customHeight="1" thickBot="1" x14ac:dyDescent="0.2">
      <c r="B34" s="21">
        <f t="shared" si="5"/>
        <v>3.139999999999997</v>
      </c>
      <c r="C34" s="30" t="s">
        <v>128</v>
      </c>
      <c r="D34" s="22">
        <v>3.4</v>
      </c>
      <c r="E34" s="23" t="s">
        <v>8</v>
      </c>
      <c r="F34" s="22">
        <v>0</v>
      </c>
      <c r="G34" s="82">
        <f t="shared" si="4"/>
        <v>0</v>
      </c>
      <c r="H34" s="22"/>
      <c r="I34" s="24"/>
    </row>
    <row r="35" spans="2:9" ht="12.75" customHeight="1" thickBot="1" x14ac:dyDescent="0.2">
      <c r="B35" s="96">
        <v>4</v>
      </c>
      <c r="C35" s="97" t="s">
        <v>31</v>
      </c>
      <c r="D35" s="98"/>
      <c r="E35" s="98"/>
      <c r="F35" s="99"/>
      <c r="G35" s="100">
        <f>SUBTOTAL(9,G36:G40)</f>
        <v>0</v>
      </c>
      <c r="H35" s="101"/>
      <c r="I35" s="19"/>
    </row>
    <row r="36" spans="2:9" ht="10.5" customHeight="1" x14ac:dyDescent="0.15">
      <c r="B36" s="103">
        <f>+B35+0.01</f>
        <v>4.01</v>
      </c>
      <c r="C36" s="22" t="s">
        <v>32</v>
      </c>
      <c r="D36" s="22">
        <v>50</v>
      </c>
      <c r="E36" s="104" t="s">
        <v>8</v>
      </c>
      <c r="F36" s="22">
        <v>0</v>
      </c>
      <c r="G36" s="82">
        <f>Cantidad*Precio</f>
        <v>0</v>
      </c>
      <c r="H36" s="22"/>
      <c r="I36" s="24"/>
    </row>
    <row r="37" spans="2:9" ht="10.5" customHeight="1" x14ac:dyDescent="0.15">
      <c r="B37" s="103">
        <f t="shared" ref="B37:B40" si="6">+B36+0.01</f>
        <v>4.0199999999999996</v>
      </c>
      <c r="C37" s="22" t="s">
        <v>33</v>
      </c>
      <c r="D37" s="22">
        <v>56.34</v>
      </c>
      <c r="E37" s="104" t="s">
        <v>8</v>
      </c>
      <c r="F37" s="22">
        <v>0</v>
      </c>
      <c r="G37" s="82">
        <f>Cantidad*Precio</f>
        <v>0</v>
      </c>
      <c r="H37" s="22"/>
      <c r="I37" s="24"/>
    </row>
    <row r="38" spans="2:9" ht="10.5" customHeight="1" x14ac:dyDescent="0.15">
      <c r="B38" s="103">
        <f t="shared" si="6"/>
        <v>4.0299999999999994</v>
      </c>
      <c r="C38" s="22" t="s">
        <v>34</v>
      </c>
      <c r="D38" s="22">
        <v>14</v>
      </c>
      <c r="E38" s="104" t="s">
        <v>8</v>
      </c>
      <c r="F38" s="22">
        <v>0</v>
      </c>
      <c r="G38" s="82">
        <f>Cantidad*Precio</f>
        <v>0</v>
      </c>
      <c r="H38" s="22"/>
      <c r="I38" s="24"/>
    </row>
    <row r="39" spans="2:9" ht="10.5" customHeight="1" x14ac:dyDescent="0.15">
      <c r="B39" s="103">
        <f t="shared" si="6"/>
        <v>4.0399999999999991</v>
      </c>
      <c r="C39" s="22" t="s">
        <v>35</v>
      </c>
      <c r="D39" s="22">
        <v>14</v>
      </c>
      <c r="E39" s="104" t="s">
        <v>8</v>
      </c>
      <c r="F39" s="22">
        <v>0</v>
      </c>
      <c r="G39" s="82">
        <f>Cantidad*Precio</f>
        <v>0</v>
      </c>
      <c r="H39" s="22"/>
      <c r="I39" s="24"/>
    </row>
    <row r="40" spans="2:9" ht="10.5" customHeight="1" thickBot="1" x14ac:dyDescent="0.2">
      <c r="B40" s="103">
        <f t="shared" si="6"/>
        <v>4.0499999999999989</v>
      </c>
      <c r="C40" s="22" t="s">
        <v>150</v>
      </c>
      <c r="D40" s="22">
        <v>50</v>
      </c>
      <c r="E40" s="104" t="s">
        <v>42</v>
      </c>
      <c r="F40" s="22">
        <v>0</v>
      </c>
      <c r="G40" s="82">
        <f>Cantidad*Precio</f>
        <v>0</v>
      </c>
      <c r="H40" s="22"/>
      <c r="I40" s="24"/>
    </row>
    <row r="41" spans="2:9" ht="12.75" customHeight="1" thickBot="1" x14ac:dyDescent="0.2">
      <c r="B41" s="96">
        <v>5</v>
      </c>
      <c r="C41" s="25" t="s">
        <v>36</v>
      </c>
      <c r="D41" s="98"/>
      <c r="E41" s="98"/>
      <c r="F41" s="99"/>
      <c r="G41" s="100">
        <f>SUBTOTAL(9,G42:G49)</f>
        <v>0</v>
      </c>
      <c r="H41" s="101"/>
      <c r="I41" s="19"/>
    </row>
    <row r="42" spans="2:9" ht="10.5" customHeight="1" x14ac:dyDescent="0.15">
      <c r="B42" s="103">
        <f t="shared" ref="B42:B48" si="7">+B41+0.01</f>
        <v>5.01</v>
      </c>
      <c r="C42" s="22" t="s">
        <v>37</v>
      </c>
      <c r="D42" s="22">
        <v>215.48</v>
      </c>
      <c r="E42" s="104" t="s">
        <v>8</v>
      </c>
      <c r="F42" s="22">
        <v>0</v>
      </c>
      <c r="G42" s="82">
        <f t="shared" ref="G42:G48" si="8">Cantidad*Precio</f>
        <v>0</v>
      </c>
      <c r="H42" s="22"/>
      <c r="I42" s="24"/>
    </row>
    <row r="43" spans="2:9" ht="10.5" customHeight="1" x14ac:dyDescent="0.15">
      <c r="B43" s="103">
        <f t="shared" si="7"/>
        <v>5.0199999999999996</v>
      </c>
      <c r="C43" s="22" t="s">
        <v>38</v>
      </c>
      <c r="D43" s="22">
        <v>29.15</v>
      </c>
      <c r="E43" s="104" t="s">
        <v>8</v>
      </c>
      <c r="F43" s="22">
        <v>0</v>
      </c>
      <c r="G43" s="82">
        <f t="shared" si="8"/>
        <v>0</v>
      </c>
      <c r="H43" s="22"/>
      <c r="I43" s="24"/>
    </row>
    <row r="44" spans="2:9" ht="10.5" customHeight="1" x14ac:dyDescent="0.15">
      <c r="B44" s="103">
        <f t="shared" si="7"/>
        <v>5.0299999999999994</v>
      </c>
      <c r="C44" s="22" t="s">
        <v>39</v>
      </c>
      <c r="D44" s="22">
        <v>150</v>
      </c>
      <c r="E44" s="104" t="s">
        <v>8</v>
      </c>
      <c r="F44" s="22">
        <v>0</v>
      </c>
      <c r="G44" s="82">
        <f t="shared" si="8"/>
        <v>0</v>
      </c>
      <c r="H44" s="22"/>
      <c r="I44" s="24"/>
    </row>
    <row r="45" spans="2:9" ht="10.5" customHeight="1" x14ac:dyDescent="0.15">
      <c r="B45" s="103">
        <f t="shared" si="7"/>
        <v>5.0399999999999991</v>
      </c>
      <c r="C45" s="22" t="s">
        <v>40</v>
      </c>
      <c r="D45" s="22">
        <v>28.65</v>
      </c>
      <c r="E45" s="104" t="s">
        <v>8</v>
      </c>
      <c r="F45" s="22">
        <v>0</v>
      </c>
      <c r="G45" s="82">
        <f t="shared" si="8"/>
        <v>0</v>
      </c>
      <c r="H45" s="22"/>
      <c r="I45" s="24"/>
    </row>
    <row r="46" spans="2:9" ht="10.5" customHeight="1" x14ac:dyDescent="0.15">
      <c r="B46" s="103">
        <f t="shared" si="7"/>
        <v>5.0499999999999989</v>
      </c>
      <c r="C46" s="22" t="s">
        <v>41</v>
      </c>
      <c r="D46" s="22">
        <v>108.2</v>
      </c>
      <c r="E46" s="104" t="s">
        <v>42</v>
      </c>
      <c r="F46" s="22">
        <v>0</v>
      </c>
      <c r="G46" s="82">
        <f t="shared" si="8"/>
        <v>0</v>
      </c>
      <c r="H46" s="22"/>
      <c r="I46" s="24"/>
    </row>
    <row r="47" spans="2:9" ht="10.5" customHeight="1" x14ac:dyDescent="0.15">
      <c r="B47" s="103">
        <f t="shared" si="7"/>
        <v>5.0599999999999987</v>
      </c>
      <c r="C47" s="22" t="s">
        <v>43</v>
      </c>
      <c r="D47" s="22">
        <v>78.599999999999994</v>
      </c>
      <c r="E47" s="104" t="s">
        <v>42</v>
      </c>
      <c r="F47" s="22">
        <v>0</v>
      </c>
      <c r="G47" s="82">
        <f t="shared" si="8"/>
        <v>0</v>
      </c>
      <c r="H47" s="22"/>
      <c r="I47" s="24"/>
    </row>
    <row r="48" spans="2:9" ht="10.5" customHeight="1" x14ac:dyDescent="0.15">
      <c r="B48" s="103">
        <f t="shared" si="7"/>
        <v>5.0699999999999985</v>
      </c>
      <c r="C48" s="22" t="s">
        <v>44</v>
      </c>
      <c r="D48" s="22">
        <v>10</v>
      </c>
      <c r="E48" s="104" t="s">
        <v>42</v>
      </c>
      <c r="F48" s="22">
        <v>0</v>
      </c>
      <c r="G48" s="82">
        <f t="shared" si="8"/>
        <v>0</v>
      </c>
      <c r="H48" s="22"/>
      <c r="I48" s="24"/>
    </row>
    <row r="49" spans="2:9" ht="10.5" customHeight="1" thickBot="1" x14ac:dyDescent="0.2">
      <c r="B49" s="103">
        <f t="shared" ref="B49" si="9">B48+0.01</f>
        <v>5.0799999999999983</v>
      </c>
      <c r="C49" s="105" t="s">
        <v>45</v>
      </c>
      <c r="D49" s="22">
        <v>20</v>
      </c>
      <c r="E49" s="104" t="s">
        <v>42</v>
      </c>
      <c r="F49" s="22">
        <v>0</v>
      </c>
      <c r="G49" s="82">
        <f t="shared" ref="G49" si="10">Cantidad*Precio</f>
        <v>0</v>
      </c>
      <c r="H49" s="22"/>
      <c r="I49" s="24"/>
    </row>
    <row r="50" spans="2:9" ht="12.75" customHeight="1" thickBot="1" x14ac:dyDescent="0.2">
      <c r="B50" s="96">
        <v>6</v>
      </c>
      <c r="C50" s="97" t="s">
        <v>46</v>
      </c>
      <c r="D50" s="98"/>
      <c r="E50" s="98"/>
      <c r="F50" s="99"/>
      <c r="G50" s="100">
        <f>SUBTOTAL(9,G51:G54)</f>
        <v>0</v>
      </c>
      <c r="H50" s="101"/>
      <c r="I50" s="19"/>
    </row>
    <row r="51" spans="2:9" ht="10.5" customHeight="1" x14ac:dyDescent="0.15">
      <c r="B51" s="103">
        <f>+B50+0.01</f>
        <v>6.01</v>
      </c>
      <c r="C51" s="22" t="s">
        <v>47</v>
      </c>
      <c r="D51" s="22">
        <v>29.15</v>
      </c>
      <c r="E51" s="104" t="s">
        <v>8</v>
      </c>
      <c r="F51" s="22">
        <v>0</v>
      </c>
      <c r="G51" s="82">
        <f>Cantidad*Precio</f>
        <v>0</v>
      </c>
      <c r="H51" s="22"/>
      <c r="I51" s="24"/>
    </row>
    <row r="52" spans="2:9" ht="10.5" customHeight="1" x14ac:dyDescent="0.15">
      <c r="B52" s="103">
        <f t="shared" ref="B52:B54" si="11">+B51+0.01</f>
        <v>6.02</v>
      </c>
      <c r="C52" s="22" t="s">
        <v>48</v>
      </c>
      <c r="D52" s="22">
        <v>43.47</v>
      </c>
      <c r="E52" s="104" t="s">
        <v>8</v>
      </c>
      <c r="F52" s="22">
        <v>0</v>
      </c>
      <c r="G52" s="82">
        <f>Cantidad*Precio</f>
        <v>0</v>
      </c>
      <c r="H52" s="22"/>
      <c r="I52" s="24"/>
    </row>
    <row r="53" spans="2:9" ht="10.5" customHeight="1" x14ac:dyDescent="0.15">
      <c r="B53" s="103">
        <f t="shared" si="11"/>
        <v>6.0299999999999994</v>
      </c>
      <c r="C53" s="22" t="s">
        <v>49</v>
      </c>
      <c r="D53" s="22">
        <v>33</v>
      </c>
      <c r="E53" s="104" t="s">
        <v>42</v>
      </c>
      <c r="F53" s="22">
        <v>0</v>
      </c>
      <c r="G53" s="82">
        <f>Cantidad*Precio</f>
        <v>0</v>
      </c>
      <c r="H53" s="22"/>
      <c r="I53" s="24"/>
    </row>
    <row r="54" spans="2:9" ht="10.5" customHeight="1" thickBot="1" x14ac:dyDescent="0.2">
      <c r="B54" s="103">
        <f t="shared" si="11"/>
        <v>6.0399999999999991</v>
      </c>
      <c r="C54" s="22" t="s">
        <v>50</v>
      </c>
      <c r="D54" s="22">
        <v>20.45</v>
      </c>
      <c r="E54" s="104" t="s">
        <v>42</v>
      </c>
      <c r="F54" s="22">
        <v>0</v>
      </c>
      <c r="G54" s="82">
        <f>Cantidad*Precio</f>
        <v>0</v>
      </c>
      <c r="H54" s="22"/>
      <c r="I54" s="24"/>
    </row>
    <row r="55" spans="2:9" ht="12.75" customHeight="1" thickBot="1" x14ac:dyDescent="0.2">
      <c r="B55" s="96">
        <v>7</v>
      </c>
      <c r="C55" s="97" t="s">
        <v>51</v>
      </c>
      <c r="D55" s="98"/>
      <c r="E55" s="98"/>
      <c r="F55" s="99"/>
      <c r="G55" s="100">
        <f>SUBTOTAL(9,G56:G59)</f>
        <v>0</v>
      </c>
      <c r="H55" s="101"/>
      <c r="I55" s="19"/>
    </row>
    <row r="56" spans="2:9" ht="10.5" customHeight="1" x14ac:dyDescent="0.15">
      <c r="B56" s="103">
        <f>+B55+0.01</f>
        <v>7.01</v>
      </c>
      <c r="C56" s="22" t="s">
        <v>52</v>
      </c>
      <c r="D56" s="22">
        <v>22.5</v>
      </c>
      <c r="E56" s="104" t="s">
        <v>8</v>
      </c>
      <c r="F56" s="22">
        <v>0</v>
      </c>
      <c r="G56" s="82">
        <f>Cantidad*Precio</f>
        <v>0</v>
      </c>
      <c r="H56" s="22"/>
      <c r="I56" s="24"/>
    </row>
    <row r="57" spans="2:9" ht="10.5" customHeight="1" x14ac:dyDescent="0.15">
      <c r="B57" s="103">
        <f t="shared" ref="B57:B59" si="12">+B56+0.01</f>
        <v>7.02</v>
      </c>
      <c r="C57" s="22" t="s">
        <v>53</v>
      </c>
      <c r="D57" s="22">
        <v>19</v>
      </c>
      <c r="E57" s="104" t="s">
        <v>42</v>
      </c>
      <c r="F57" s="22">
        <v>0</v>
      </c>
      <c r="G57" s="82">
        <f>Cantidad*Precio</f>
        <v>0</v>
      </c>
      <c r="H57" s="22"/>
      <c r="I57" s="24"/>
    </row>
    <row r="58" spans="2:9" ht="10.5" customHeight="1" x14ac:dyDescent="0.15">
      <c r="B58" s="103">
        <f t="shared" si="12"/>
        <v>7.0299999999999994</v>
      </c>
      <c r="C58" s="22" t="s">
        <v>54</v>
      </c>
      <c r="D58" s="22">
        <v>22.5</v>
      </c>
      <c r="E58" s="104" t="s">
        <v>8</v>
      </c>
      <c r="F58" s="22">
        <v>0</v>
      </c>
      <c r="G58" s="82">
        <f>Cantidad*Precio</f>
        <v>0</v>
      </c>
      <c r="H58" s="22"/>
      <c r="I58" s="24"/>
    </row>
    <row r="59" spans="2:9" ht="10.5" customHeight="1" thickBot="1" x14ac:dyDescent="0.2">
      <c r="B59" s="103">
        <f t="shared" si="12"/>
        <v>7.0399999999999991</v>
      </c>
      <c r="C59" s="22" t="s">
        <v>55</v>
      </c>
      <c r="D59" s="22">
        <v>7.6800000000000015</v>
      </c>
      <c r="E59" s="104" t="s">
        <v>8</v>
      </c>
      <c r="F59" s="22">
        <v>0</v>
      </c>
      <c r="G59" s="82">
        <f>Cantidad*Precio</f>
        <v>0</v>
      </c>
      <c r="H59" s="22"/>
      <c r="I59" s="24"/>
    </row>
    <row r="60" spans="2:9" ht="12.75" customHeight="1" thickBot="1" x14ac:dyDescent="0.2">
      <c r="B60" s="96">
        <v>8</v>
      </c>
      <c r="C60" s="97" t="s">
        <v>56</v>
      </c>
      <c r="D60" s="98"/>
      <c r="E60" s="98"/>
      <c r="F60" s="99"/>
      <c r="G60" s="100">
        <f>SUBTOTAL(9,G61:G66)</f>
        <v>0</v>
      </c>
      <c r="H60" s="101"/>
      <c r="I60" s="19"/>
    </row>
    <row r="61" spans="2:9" ht="10.5" customHeight="1" x14ac:dyDescent="0.15">
      <c r="B61" s="103">
        <f>B60+0.01</f>
        <v>8.01</v>
      </c>
      <c r="C61" s="22" t="s">
        <v>57</v>
      </c>
      <c r="D61" s="22">
        <v>207.8</v>
      </c>
      <c r="E61" s="104" t="s">
        <v>8</v>
      </c>
      <c r="F61" s="22">
        <v>0</v>
      </c>
      <c r="G61" s="82">
        <f t="shared" ref="G61:G66" si="13">Cantidad*Precio</f>
        <v>0</v>
      </c>
      <c r="H61" s="22"/>
      <c r="I61" s="24"/>
    </row>
    <row r="62" spans="2:9" ht="10.5" customHeight="1" x14ac:dyDescent="0.15">
      <c r="B62" s="103">
        <f t="shared" ref="B62:B66" si="14">B61+0.01</f>
        <v>8.02</v>
      </c>
      <c r="C62" s="22" t="s">
        <v>58</v>
      </c>
      <c r="D62" s="22">
        <v>178.65</v>
      </c>
      <c r="E62" s="104" t="s">
        <v>8</v>
      </c>
      <c r="F62" s="22">
        <v>0</v>
      </c>
      <c r="G62" s="82">
        <f t="shared" si="13"/>
        <v>0</v>
      </c>
      <c r="H62" s="22"/>
      <c r="I62" s="24"/>
    </row>
    <row r="63" spans="2:9" ht="10.5" customHeight="1" x14ac:dyDescent="0.15">
      <c r="B63" s="103">
        <f t="shared" si="14"/>
        <v>8.0299999999999994</v>
      </c>
      <c r="C63" s="22" t="s">
        <v>59</v>
      </c>
      <c r="D63" s="22">
        <v>29.15</v>
      </c>
      <c r="E63" s="104" t="s">
        <v>8</v>
      </c>
      <c r="F63" s="22">
        <v>0</v>
      </c>
      <c r="G63" s="82">
        <f t="shared" si="13"/>
        <v>0</v>
      </c>
      <c r="H63" s="22"/>
      <c r="I63" s="24"/>
    </row>
    <row r="64" spans="2:9" ht="10.5" customHeight="1" x14ac:dyDescent="0.15">
      <c r="B64" s="103">
        <f t="shared" si="14"/>
        <v>8.0399999999999991</v>
      </c>
      <c r="C64" s="22" t="s">
        <v>60</v>
      </c>
      <c r="D64" s="22">
        <v>80</v>
      </c>
      <c r="E64" s="104" t="s">
        <v>8</v>
      </c>
      <c r="F64" s="22">
        <v>0</v>
      </c>
      <c r="G64" s="82">
        <f t="shared" si="13"/>
        <v>0</v>
      </c>
      <c r="H64" s="22"/>
      <c r="I64" s="24"/>
    </row>
    <row r="65" spans="2:9" ht="10.5" customHeight="1" x14ac:dyDescent="0.15">
      <c r="B65" s="103">
        <f t="shared" si="14"/>
        <v>8.0499999999999989</v>
      </c>
      <c r="C65" s="22" t="s">
        <v>61</v>
      </c>
      <c r="D65" s="22">
        <v>40</v>
      </c>
      <c r="E65" s="104" t="s">
        <v>8</v>
      </c>
      <c r="F65" s="22">
        <v>0</v>
      </c>
      <c r="G65" s="82">
        <f t="shared" si="13"/>
        <v>0</v>
      </c>
      <c r="H65" s="22"/>
      <c r="I65" s="24"/>
    </row>
    <row r="66" spans="2:9" ht="10.5" customHeight="1" thickBot="1" x14ac:dyDescent="0.2">
      <c r="B66" s="103">
        <f t="shared" si="14"/>
        <v>8.0599999999999987</v>
      </c>
      <c r="C66" s="22" t="s">
        <v>62</v>
      </c>
      <c r="D66" s="22">
        <v>64</v>
      </c>
      <c r="E66" s="104" t="s">
        <v>8</v>
      </c>
      <c r="F66" s="22">
        <v>0</v>
      </c>
      <c r="G66" s="82">
        <f t="shared" si="13"/>
        <v>0</v>
      </c>
      <c r="H66" s="22"/>
      <c r="I66" s="24"/>
    </row>
    <row r="67" spans="2:9" ht="12.75" customHeight="1" thickBot="1" x14ac:dyDescent="0.2">
      <c r="B67" s="96">
        <v>9</v>
      </c>
      <c r="C67" s="97" t="s">
        <v>63</v>
      </c>
      <c r="D67" s="98"/>
      <c r="E67" s="98"/>
      <c r="F67" s="99"/>
      <c r="G67" s="100">
        <f>SUBTOTAL(9,G68:G79)</f>
        <v>0</v>
      </c>
      <c r="H67" s="101"/>
      <c r="I67" s="19"/>
    </row>
    <row r="68" spans="2:9" ht="10.5" customHeight="1" x14ac:dyDescent="0.15">
      <c r="B68" s="103">
        <f t="shared" ref="B68:B79" si="15">+B67+0.01</f>
        <v>9.01</v>
      </c>
      <c r="C68" s="22" t="s">
        <v>64</v>
      </c>
      <c r="D68" s="22">
        <v>1</v>
      </c>
      <c r="E68" s="104" t="s">
        <v>12</v>
      </c>
      <c r="F68" s="22">
        <v>0</v>
      </c>
      <c r="G68" s="82">
        <f t="shared" ref="G68:G79" si="16">Cantidad*Precio</f>
        <v>0</v>
      </c>
      <c r="H68" s="22"/>
      <c r="I68" s="24"/>
    </row>
    <row r="69" spans="2:9" ht="10.5" customHeight="1" x14ac:dyDescent="0.15">
      <c r="B69" s="103">
        <f t="shared" si="15"/>
        <v>9.02</v>
      </c>
      <c r="C69" s="22" t="s">
        <v>65</v>
      </c>
      <c r="D69" s="22">
        <v>1</v>
      </c>
      <c r="E69" s="104" t="s">
        <v>12</v>
      </c>
      <c r="F69" s="22">
        <v>0</v>
      </c>
      <c r="G69" s="82">
        <f t="shared" si="16"/>
        <v>0</v>
      </c>
      <c r="H69" s="22"/>
      <c r="I69" s="24"/>
    </row>
    <row r="70" spans="2:9" ht="10.5" customHeight="1" x14ac:dyDescent="0.15">
      <c r="B70" s="103">
        <f t="shared" si="15"/>
        <v>9.0299999999999994</v>
      </c>
      <c r="C70" s="22" t="s">
        <v>66</v>
      </c>
      <c r="D70" s="22">
        <v>2</v>
      </c>
      <c r="E70" s="104" t="s">
        <v>12</v>
      </c>
      <c r="F70" s="22">
        <v>0</v>
      </c>
      <c r="G70" s="82">
        <f t="shared" si="16"/>
        <v>0</v>
      </c>
      <c r="H70" s="22"/>
      <c r="I70" s="24"/>
    </row>
    <row r="71" spans="2:9" ht="10.5" customHeight="1" x14ac:dyDescent="0.15">
      <c r="B71" s="103">
        <f t="shared" si="15"/>
        <v>9.0399999999999991</v>
      </c>
      <c r="C71" s="22" t="s">
        <v>67</v>
      </c>
      <c r="D71" s="22">
        <v>12</v>
      </c>
      <c r="E71" s="104" t="s">
        <v>42</v>
      </c>
      <c r="F71" s="22">
        <v>0</v>
      </c>
      <c r="G71" s="82">
        <f t="shared" si="16"/>
        <v>0</v>
      </c>
      <c r="H71" s="22"/>
      <c r="I71" s="24"/>
    </row>
    <row r="72" spans="2:9" ht="10.5" customHeight="1" x14ac:dyDescent="0.15">
      <c r="B72" s="103">
        <f t="shared" si="15"/>
        <v>9.0499999999999989</v>
      </c>
      <c r="C72" s="22" t="s">
        <v>69</v>
      </c>
      <c r="D72" s="22">
        <v>1</v>
      </c>
      <c r="E72" s="104" t="s">
        <v>12</v>
      </c>
      <c r="F72" s="22">
        <v>0</v>
      </c>
      <c r="G72" s="82">
        <f t="shared" si="16"/>
        <v>0</v>
      </c>
      <c r="H72" s="22"/>
      <c r="I72" s="24"/>
    </row>
    <row r="73" spans="2:9" ht="10.5" customHeight="1" x14ac:dyDescent="0.15">
      <c r="B73" s="103">
        <f t="shared" si="15"/>
        <v>9.0599999999999987</v>
      </c>
      <c r="C73" s="22" t="s">
        <v>68</v>
      </c>
      <c r="D73" s="22">
        <v>3</v>
      </c>
      <c r="E73" s="104" t="s">
        <v>42</v>
      </c>
      <c r="F73" s="22">
        <v>0</v>
      </c>
      <c r="G73" s="82">
        <f t="shared" si="16"/>
        <v>0</v>
      </c>
      <c r="H73" s="22"/>
      <c r="I73" s="24"/>
    </row>
    <row r="74" spans="2:9" ht="10.5" customHeight="1" x14ac:dyDescent="0.15">
      <c r="B74" s="103">
        <f t="shared" si="15"/>
        <v>9.0699999999999985</v>
      </c>
      <c r="C74" s="22" t="s">
        <v>70</v>
      </c>
      <c r="D74" s="22">
        <v>1</v>
      </c>
      <c r="E74" s="104" t="s">
        <v>12</v>
      </c>
      <c r="F74" s="22">
        <v>0</v>
      </c>
      <c r="G74" s="82">
        <f t="shared" si="16"/>
        <v>0</v>
      </c>
      <c r="H74" s="22"/>
      <c r="I74" s="24"/>
    </row>
    <row r="75" spans="2:9" ht="10.5" customHeight="1" x14ac:dyDescent="0.15">
      <c r="B75" s="103">
        <f t="shared" si="15"/>
        <v>9.0799999999999983</v>
      </c>
      <c r="C75" s="22" t="s">
        <v>71</v>
      </c>
      <c r="D75" s="22">
        <v>4</v>
      </c>
      <c r="E75" s="104" t="s">
        <v>12</v>
      </c>
      <c r="F75" s="22">
        <v>0</v>
      </c>
      <c r="G75" s="82">
        <f t="shared" si="16"/>
        <v>0</v>
      </c>
      <c r="H75" s="22"/>
      <c r="I75" s="24"/>
    </row>
    <row r="76" spans="2:9" ht="10.5" customHeight="1" x14ac:dyDescent="0.15">
      <c r="B76" s="103">
        <f t="shared" si="15"/>
        <v>9.0899999999999981</v>
      </c>
      <c r="C76" s="22" t="s">
        <v>129</v>
      </c>
      <c r="D76" s="22">
        <v>60</v>
      </c>
      <c r="E76" s="104" t="s">
        <v>130</v>
      </c>
      <c r="F76" s="22">
        <v>0</v>
      </c>
      <c r="G76" s="106">
        <f t="shared" ref="G76:G77" si="17">Cantidad*Precio</f>
        <v>0</v>
      </c>
      <c r="H76" s="22"/>
      <c r="I76" s="24"/>
    </row>
    <row r="77" spans="2:9" ht="10.5" customHeight="1" x14ac:dyDescent="0.15">
      <c r="B77" s="103">
        <f t="shared" si="15"/>
        <v>9.0999999999999979</v>
      </c>
      <c r="C77" s="22" t="s">
        <v>131</v>
      </c>
      <c r="D77" s="22">
        <v>1</v>
      </c>
      <c r="E77" s="104" t="s">
        <v>12</v>
      </c>
      <c r="F77" s="22">
        <v>0</v>
      </c>
      <c r="G77" s="106">
        <f t="shared" si="17"/>
        <v>0</v>
      </c>
      <c r="H77" s="22"/>
      <c r="I77" s="24"/>
    </row>
    <row r="78" spans="2:9" ht="10.5" customHeight="1" x14ac:dyDescent="0.15">
      <c r="B78" s="103">
        <f t="shared" si="15"/>
        <v>9.1099999999999977</v>
      </c>
      <c r="C78" s="22" t="s">
        <v>72</v>
      </c>
      <c r="D78" s="22">
        <v>35</v>
      </c>
      <c r="E78" s="104" t="s">
        <v>42</v>
      </c>
      <c r="F78" s="22">
        <v>0</v>
      </c>
      <c r="G78" s="82">
        <f t="shared" si="16"/>
        <v>0</v>
      </c>
      <c r="H78" s="22"/>
      <c r="I78" s="24"/>
    </row>
    <row r="79" spans="2:9" ht="10.5" customHeight="1" thickBot="1" x14ac:dyDescent="0.2">
      <c r="B79" s="103">
        <f t="shared" si="15"/>
        <v>9.1199999999999974</v>
      </c>
      <c r="C79" s="22" t="s">
        <v>73</v>
      </c>
      <c r="D79" s="22">
        <v>45</v>
      </c>
      <c r="E79" s="104" t="s">
        <v>42</v>
      </c>
      <c r="F79" s="22">
        <v>0</v>
      </c>
      <c r="G79" s="82">
        <f t="shared" si="16"/>
        <v>0</v>
      </c>
      <c r="H79" s="22"/>
      <c r="I79" s="24"/>
    </row>
    <row r="80" spans="2:9" ht="12.75" customHeight="1" thickBot="1" x14ac:dyDescent="0.2">
      <c r="B80" s="96">
        <v>10</v>
      </c>
      <c r="C80" s="97" t="s">
        <v>74</v>
      </c>
      <c r="D80" s="98"/>
      <c r="E80" s="98"/>
      <c r="F80" s="99"/>
      <c r="G80" s="100">
        <f>SUBTOTAL(9,G81:G91)</f>
        <v>0</v>
      </c>
      <c r="H80" s="101"/>
      <c r="I80" s="19"/>
    </row>
    <row r="81" spans="2:9" ht="10.5" customHeight="1" x14ac:dyDescent="0.15">
      <c r="B81" s="103">
        <f>+B80+0.01</f>
        <v>10.01</v>
      </c>
      <c r="C81" s="22" t="s">
        <v>75</v>
      </c>
      <c r="D81" s="22">
        <v>1</v>
      </c>
      <c r="E81" s="104" t="s">
        <v>12</v>
      </c>
      <c r="F81" s="22">
        <v>0</v>
      </c>
      <c r="G81" s="82">
        <f t="shared" ref="G81:G91" si="18">Cantidad*Precio</f>
        <v>0</v>
      </c>
      <c r="H81" s="22"/>
      <c r="I81" s="24"/>
    </row>
    <row r="82" spans="2:9" ht="10.5" customHeight="1" x14ac:dyDescent="0.15">
      <c r="B82" s="103">
        <f t="shared" ref="B82:B91" si="19">+B81+0.01</f>
        <v>10.02</v>
      </c>
      <c r="C82" s="22" t="s">
        <v>76</v>
      </c>
      <c r="D82" s="22">
        <v>3</v>
      </c>
      <c r="E82" s="104" t="s">
        <v>12</v>
      </c>
      <c r="F82" s="22">
        <v>0</v>
      </c>
      <c r="G82" s="82">
        <f t="shared" si="18"/>
        <v>0</v>
      </c>
      <c r="H82" s="22"/>
      <c r="I82" s="24"/>
    </row>
    <row r="83" spans="2:9" ht="10.5" customHeight="1" x14ac:dyDescent="0.15">
      <c r="B83" s="103">
        <f t="shared" si="19"/>
        <v>10.029999999999999</v>
      </c>
      <c r="C83" s="22" t="s">
        <v>78</v>
      </c>
      <c r="D83" s="22">
        <v>4</v>
      </c>
      <c r="E83" s="104" t="s">
        <v>12</v>
      </c>
      <c r="F83" s="22">
        <v>0</v>
      </c>
      <c r="G83" s="82">
        <f t="shared" si="18"/>
        <v>0</v>
      </c>
      <c r="H83" s="22"/>
      <c r="I83" s="24"/>
    </row>
    <row r="84" spans="2:9" ht="10.5" customHeight="1" x14ac:dyDescent="0.15">
      <c r="B84" s="103">
        <f t="shared" si="19"/>
        <v>10.039999999999999</v>
      </c>
      <c r="C84" s="22" t="s">
        <v>79</v>
      </c>
      <c r="D84" s="22">
        <v>1</v>
      </c>
      <c r="E84" s="104" t="s">
        <v>12</v>
      </c>
      <c r="F84" s="22">
        <v>0</v>
      </c>
      <c r="G84" s="82">
        <f t="shared" si="18"/>
        <v>0</v>
      </c>
      <c r="H84" s="22"/>
      <c r="I84" s="24"/>
    </row>
    <row r="85" spans="2:9" ht="10.5" customHeight="1" x14ac:dyDescent="0.15">
      <c r="B85" s="103">
        <f t="shared" si="19"/>
        <v>10.049999999999999</v>
      </c>
      <c r="C85" s="22" t="s">
        <v>151</v>
      </c>
      <c r="D85" s="22">
        <v>2</v>
      </c>
      <c r="E85" s="104" t="s">
        <v>12</v>
      </c>
      <c r="F85" s="22">
        <v>0</v>
      </c>
      <c r="G85" s="82">
        <f t="shared" si="18"/>
        <v>0</v>
      </c>
      <c r="H85" s="22"/>
      <c r="I85" s="24"/>
    </row>
    <row r="86" spans="2:9" ht="10.5" customHeight="1" x14ac:dyDescent="0.15">
      <c r="B86" s="103">
        <f t="shared" si="19"/>
        <v>10.059999999999999</v>
      </c>
      <c r="C86" s="22" t="s">
        <v>81</v>
      </c>
      <c r="D86" s="22">
        <v>5</v>
      </c>
      <c r="E86" s="104" t="s">
        <v>12</v>
      </c>
      <c r="F86" s="22">
        <v>0</v>
      </c>
      <c r="G86" s="82">
        <f t="shared" si="18"/>
        <v>0</v>
      </c>
      <c r="H86" s="22"/>
      <c r="I86" s="24"/>
    </row>
    <row r="87" spans="2:9" ht="10.5" customHeight="1" x14ac:dyDescent="0.15">
      <c r="B87" s="103">
        <f t="shared" si="19"/>
        <v>10.069999999999999</v>
      </c>
      <c r="C87" s="22" t="s">
        <v>82</v>
      </c>
      <c r="D87" s="22">
        <v>2</v>
      </c>
      <c r="E87" s="104" t="s">
        <v>12</v>
      </c>
      <c r="F87" s="22">
        <v>0</v>
      </c>
      <c r="G87" s="82">
        <f t="shared" si="18"/>
        <v>0</v>
      </c>
      <c r="H87" s="22"/>
      <c r="I87" s="24"/>
    </row>
    <row r="88" spans="2:9" ht="10.5" customHeight="1" x14ac:dyDescent="0.15">
      <c r="B88" s="103">
        <f t="shared" si="19"/>
        <v>10.079999999999998</v>
      </c>
      <c r="C88" s="22" t="s">
        <v>83</v>
      </c>
      <c r="D88" s="22">
        <v>1</v>
      </c>
      <c r="E88" s="104" t="s">
        <v>12</v>
      </c>
      <c r="F88" s="22">
        <v>0</v>
      </c>
      <c r="G88" s="82">
        <f t="shared" si="18"/>
        <v>0</v>
      </c>
      <c r="H88" s="22"/>
      <c r="I88" s="24"/>
    </row>
    <row r="89" spans="2:9" ht="10.5" customHeight="1" x14ac:dyDescent="0.15">
      <c r="B89" s="103">
        <f t="shared" si="19"/>
        <v>10.089999999999998</v>
      </c>
      <c r="C89" s="22" t="s">
        <v>84</v>
      </c>
      <c r="D89" s="22">
        <v>1</v>
      </c>
      <c r="E89" s="104" t="s">
        <v>12</v>
      </c>
      <c r="F89" s="22">
        <v>0</v>
      </c>
      <c r="G89" s="82">
        <f t="shared" si="18"/>
        <v>0</v>
      </c>
      <c r="H89" s="22"/>
      <c r="I89" s="24"/>
    </row>
    <row r="90" spans="2:9" ht="10.5" customHeight="1" x14ac:dyDescent="0.15">
      <c r="B90" s="103">
        <f t="shared" si="19"/>
        <v>10.099999999999998</v>
      </c>
      <c r="C90" s="22" t="s">
        <v>85</v>
      </c>
      <c r="D90" s="22">
        <v>3</v>
      </c>
      <c r="E90" s="104" t="s">
        <v>12</v>
      </c>
      <c r="F90" s="22">
        <v>0</v>
      </c>
      <c r="G90" s="82">
        <f t="shared" si="18"/>
        <v>0</v>
      </c>
      <c r="H90" s="22"/>
      <c r="I90" s="24"/>
    </row>
    <row r="91" spans="2:9" ht="10.5" customHeight="1" thickBot="1" x14ac:dyDescent="0.2">
      <c r="B91" s="103">
        <f t="shared" si="19"/>
        <v>10.109999999999998</v>
      </c>
      <c r="C91" s="22" t="s">
        <v>86</v>
      </c>
      <c r="D91" s="22">
        <v>40</v>
      </c>
      <c r="E91" s="104" t="s">
        <v>42</v>
      </c>
      <c r="F91" s="22">
        <v>0</v>
      </c>
      <c r="G91" s="82">
        <f t="shared" si="18"/>
        <v>0</v>
      </c>
      <c r="H91" s="22"/>
      <c r="I91" s="24"/>
    </row>
    <row r="92" spans="2:9" ht="12.75" customHeight="1" thickBot="1" x14ac:dyDescent="0.2">
      <c r="B92" s="96">
        <v>11</v>
      </c>
      <c r="C92" s="97" t="s">
        <v>87</v>
      </c>
      <c r="D92" s="98"/>
      <c r="E92" s="98"/>
      <c r="F92" s="99"/>
      <c r="G92" s="100">
        <f>SUBTOTAL(9,G93:G97)</f>
        <v>0</v>
      </c>
      <c r="H92" s="101"/>
      <c r="I92" s="19"/>
    </row>
    <row r="93" spans="2:9" ht="10.5" customHeight="1" x14ac:dyDescent="0.15">
      <c r="B93" s="103">
        <f>+B92+0.01</f>
        <v>11.01</v>
      </c>
      <c r="C93" s="105" t="s">
        <v>138</v>
      </c>
      <c r="D93" s="22">
        <v>1</v>
      </c>
      <c r="E93" s="104" t="s">
        <v>12</v>
      </c>
      <c r="F93" s="22">
        <v>0</v>
      </c>
      <c r="G93" s="82">
        <f>Cantidad*Precio</f>
        <v>0</v>
      </c>
      <c r="H93" s="22"/>
      <c r="I93" s="24"/>
    </row>
    <row r="94" spans="2:9" ht="10.5" customHeight="1" x14ac:dyDescent="0.15">
      <c r="B94" s="103">
        <f t="shared" ref="B94:B97" si="20">+B93+0.01</f>
        <v>11.02</v>
      </c>
      <c r="C94" s="105" t="s">
        <v>139</v>
      </c>
      <c r="D94" s="22">
        <v>2</v>
      </c>
      <c r="E94" s="104" t="s">
        <v>12</v>
      </c>
      <c r="F94" s="22">
        <v>0</v>
      </c>
      <c r="G94" s="82">
        <f>Cantidad*Precio</f>
        <v>0</v>
      </c>
      <c r="H94" s="22"/>
      <c r="I94" s="24"/>
    </row>
    <row r="95" spans="2:9" ht="10.5" customHeight="1" x14ac:dyDescent="0.15">
      <c r="B95" s="103">
        <f t="shared" si="20"/>
        <v>11.03</v>
      </c>
      <c r="C95" s="105" t="s">
        <v>140</v>
      </c>
      <c r="D95" s="22">
        <v>1</v>
      </c>
      <c r="E95" s="104" t="s">
        <v>12</v>
      </c>
      <c r="F95" s="22">
        <v>0</v>
      </c>
      <c r="G95" s="82">
        <f>Cantidad*Precio</f>
        <v>0</v>
      </c>
      <c r="H95" s="22"/>
      <c r="I95" s="24"/>
    </row>
    <row r="96" spans="2:9" ht="10.5" customHeight="1" x14ac:dyDescent="0.15">
      <c r="B96" s="103">
        <f t="shared" si="20"/>
        <v>11.04</v>
      </c>
      <c r="C96" s="105" t="s">
        <v>141</v>
      </c>
      <c r="D96" s="22">
        <v>1</v>
      </c>
      <c r="E96" s="104" t="s">
        <v>12</v>
      </c>
      <c r="F96" s="22">
        <v>0</v>
      </c>
      <c r="G96" s="82">
        <f>Cantidad*Precio</f>
        <v>0</v>
      </c>
      <c r="H96" s="22"/>
      <c r="I96" s="24"/>
    </row>
    <row r="97" spans="2:9" ht="10.5" customHeight="1" thickBot="1" x14ac:dyDescent="0.2">
      <c r="B97" s="103">
        <f t="shared" si="20"/>
        <v>11.049999999999999</v>
      </c>
      <c r="C97" s="105" t="s">
        <v>142</v>
      </c>
      <c r="D97" s="22">
        <v>1</v>
      </c>
      <c r="E97" s="104" t="s">
        <v>12</v>
      </c>
      <c r="F97" s="22">
        <v>0</v>
      </c>
      <c r="G97" s="82">
        <f>Cantidad*Precio</f>
        <v>0</v>
      </c>
      <c r="H97" s="22"/>
      <c r="I97" s="24"/>
    </row>
    <row r="98" spans="2:9" ht="12.75" customHeight="1" thickBot="1" x14ac:dyDescent="0.2">
      <c r="B98" s="96">
        <v>12</v>
      </c>
      <c r="C98" s="97" t="s">
        <v>88</v>
      </c>
      <c r="D98" s="98"/>
      <c r="E98" s="98"/>
      <c r="F98" s="99"/>
      <c r="G98" s="100">
        <f>SUBTOTAL(9,G99:G100)</f>
        <v>0</v>
      </c>
      <c r="H98" s="101"/>
      <c r="I98" s="19"/>
    </row>
    <row r="99" spans="2:9" ht="10.5" customHeight="1" x14ac:dyDescent="0.15">
      <c r="B99" s="103">
        <f>B98+0.01</f>
        <v>12.01</v>
      </c>
      <c r="C99" s="22" t="s">
        <v>89</v>
      </c>
      <c r="D99" s="22">
        <v>4</v>
      </c>
      <c r="E99" s="104" t="s">
        <v>12</v>
      </c>
      <c r="F99" s="22">
        <v>0</v>
      </c>
      <c r="G99" s="82">
        <f>Cantidad*Precio</f>
        <v>0</v>
      </c>
      <c r="H99" s="22"/>
      <c r="I99" s="24"/>
    </row>
    <row r="100" spans="2:9" ht="10.5" customHeight="1" thickBot="1" x14ac:dyDescent="0.2">
      <c r="B100" s="103">
        <f>B99+0.01</f>
        <v>12.02</v>
      </c>
      <c r="C100" s="22" t="s">
        <v>91</v>
      </c>
      <c r="D100" s="22">
        <v>1</v>
      </c>
      <c r="E100" s="104" t="s">
        <v>12</v>
      </c>
      <c r="F100" s="22">
        <v>0</v>
      </c>
      <c r="G100" s="82">
        <f>Cantidad*Precio</f>
        <v>0</v>
      </c>
      <c r="H100" s="22"/>
      <c r="I100" s="24"/>
    </row>
    <row r="101" spans="2:9" ht="12.75" customHeight="1" thickBot="1" x14ac:dyDescent="0.2">
      <c r="B101" s="96">
        <v>13</v>
      </c>
      <c r="C101" s="97" t="s">
        <v>93</v>
      </c>
      <c r="D101" s="98"/>
      <c r="E101" s="98"/>
      <c r="F101" s="99"/>
      <c r="G101" s="100">
        <f>SUBTOTAL(9,G102:G102)</f>
        <v>0</v>
      </c>
      <c r="H101" s="101"/>
      <c r="I101" s="19"/>
    </row>
    <row r="102" spans="2:9" s="109" customFormat="1" ht="18.75" thickBot="1" x14ac:dyDescent="0.25">
      <c r="B102" s="103">
        <f>+B101+0.01</f>
        <v>13.01</v>
      </c>
      <c r="C102" s="107" t="s">
        <v>94</v>
      </c>
      <c r="D102" s="27">
        <v>60.68</v>
      </c>
      <c r="E102" s="108" t="s">
        <v>95</v>
      </c>
      <c r="F102" s="27">
        <v>0</v>
      </c>
      <c r="G102" s="85">
        <f>Cantidad*Precio</f>
        <v>0</v>
      </c>
      <c r="H102" s="27"/>
      <c r="I102" s="28"/>
    </row>
    <row r="103" spans="2:9" ht="12.75" customHeight="1" thickBot="1" x14ac:dyDescent="0.2">
      <c r="B103" s="96">
        <v>14</v>
      </c>
      <c r="C103" s="97" t="s">
        <v>96</v>
      </c>
      <c r="D103" s="98"/>
      <c r="E103" s="98"/>
      <c r="F103" s="99"/>
      <c r="G103" s="100">
        <f>SUBTOTAL(9,G104:G120)</f>
        <v>0</v>
      </c>
      <c r="H103" s="101"/>
      <c r="I103" s="19"/>
    </row>
    <row r="104" spans="2:9" ht="10.5" customHeight="1" x14ac:dyDescent="0.15">
      <c r="B104" s="103">
        <f t="shared" ref="B104:B120" si="21">B103+0.01</f>
        <v>14.01</v>
      </c>
      <c r="C104" s="105" t="s">
        <v>97</v>
      </c>
      <c r="D104" s="22">
        <v>1</v>
      </c>
      <c r="E104" s="104" t="s">
        <v>12</v>
      </c>
      <c r="F104" s="22">
        <v>0</v>
      </c>
      <c r="G104" s="82">
        <f>Cantidad*Precio</f>
        <v>0</v>
      </c>
      <c r="H104" s="22"/>
      <c r="I104" s="24"/>
    </row>
    <row r="105" spans="2:9" ht="10.5" customHeight="1" x14ac:dyDescent="0.15">
      <c r="B105" s="103">
        <f t="shared" si="21"/>
        <v>14.02</v>
      </c>
      <c r="C105" s="105" t="s">
        <v>152</v>
      </c>
      <c r="D105" s="22">
        <v>1</v>
      </c>
      <c r="E105" s="104" t="s">
        <v>12</v>
      </c>
      <c r="F105" s="22">
        <v>0</v>
      </c>
      <c r="G105" s="82">
        <f>Cantidad*Precio</f>
        <v>0</v>
      </c>
      <c r="H105" s="22"/>
      <c r="I105" s="24"/>
    </row>
    <row r="106" spans="2:9" ht="10.5" customHeight="1" x14ac:dyDescent="0.15">
      <c r="B106" s="103">
        <f t="shared" si="21"/>
        <v>14.03</v>
      </c>
      <c r="C106" s="105" t="s">
        <v>153</v>
      </c>
      <c r="D106" s="22">
        <v>2</v>
      </c>
      <c r="E106" s="104" t="s">
        <v>12</v>
      </c>
      <c r="F106" s="22">
        <v>0</v>
      </c>
      <c r="G106" s="82">
        <f>Cantidad*Precio</f>
        <v>0</v>
      </c>
      <c r="H106" s="22"/>
      <c r="I106" s="24"/>
    </row>
    <row r="107" spans="2:9" ht="10.5" customHeight="1" x14ac:dyDescent="0.15">
      <c r="B107" s="103">
        <f t="shared" si="21"/>
        <v>14.04</v>
      </c>
      <c r="C107" s="105" t="s">
        <v>136</v>
      </c>
      <c r="D107" s="22">
        <v>30</v>
      </c>
      <c r="E107" s="104" t="s">
        <v>42</v>
      </c>
      <c r="F107" s="22">
        <v>0</v>
      </c>
      <c r="G107" s="82">
        <f>Cantidad*Precio</f>
        <v>0</v>
      </c>
      <c r="H107" s="22"/>
      <c r="I107" s="24"/>
    </row>
    <row r="108" spans="2:9" ht="10.5" customHeight="1" x14ac:dyDescent="0.15">
      <c r="B108" s="103">
        <f t="shared" si="21"/>
        <v>14.049999999999999</v>
      </c>
      <c r="C108" s="105" t="s">
        <v>145</v>
      </c>
      <c r="D108" s="22">
        <v>30</v>
      </c>
      <c r="E108" s="104" t="s">
        <v>42</v>
      </c>
      <c r="F108" s="22">
        <v>0</v>
      </c>
      <c r="G108" s="82">
        <f>Cantidad*Precio</f>
        <v>0</v>
      </c>
      <c r="H108" s="22"/>
      <c r="I108" s="24"/>
    </row>
    <row r="109" spans="2:9" ht="10.5" customHeight="1" x14ac:dyDescent="0.15">
      <c r="B109" s="103">
        <f t="shared" si="21"/>
        <v>14.059999999999999</v>
      </c>
      <c r="C109" s="105" t="s">
        <v>98</v>
      </c>
      <c r="D109" s="22">
        <v>1</v>
      </c>
      <c r="E109" s="104" t="s">
        <v>12</v>
      </c>
      <c r="F109" s="22">
        <v>0</v>
      </c>
      <c r="G109" s="82">
        <f t="shared" ref="G109:G120" si="22">Cantidad*Precio</f>
        <v>0</v>
      </c>
      <c r="H109" s="22"/>
      <c r="I109" s="24"/>
    </row>
    <row r="110" spans="2:9" ht="10.5" customHeight="1" x14ac:dyDescent="0.15">
      <c r="B110" s="103">
        <f t="shared" si="21"/>
        <v>14.069999999999999</v>
      </c>
      <c r="C110" s="105" t="s">
        <v>144</v>
      </c>
      <c r="D110" s="22">
        <v>2</v>
      </c>
      <c r="E110" s="104" t="s">
        <v>12</v>
      </c>
      <c r="F110" s="22">
        <v>0</v>
      </c>
      <c r="G110" s="82">
        <f t="shared" si="22"/>
        <v>0</v>
      </c>
      <c r="H110" s="22"/>
      <c r="I110" s="24"/>
    </row>
    <row r="111" spans="2:9" ht="10.5" customHeight="1" x14ac:dyDescent="0.15">
      <c r="B111" s="103">
        <f t="shared" si="21"/>
        <v>14.079999999999998</v>
      </c>
      <c r="C111" s="105" t="s">
        <v>99</v>
      </c>
      <c r="D111" s="22">
        <v>1</v>
      </c>
      <c r="E111" s="104" t="s">
        <v>12</v>
      </c>
      <c r="F111" s="22">
        <v>0</v>
      </c>
      <c r="G111" s="82">
        <f t="shared" si="22"/>
        <v>0</v>
      </c>
      <c r="H111" s="22"/>
      <c r="I111" s="24"/>
    </row>
    <row r="112" spans="2:9" ht="10.5" customHeight="1" x14ac:dyDescent="0.15">
      <c r="B112" s="103">
        <f t="shared" si="21"/>
        <v>14.089999999999998</v>
      </c>
      <c r="C112" s="105" t="s">
        <v>100</v>
      </c>
      <c r="D112" s="22">
        <v>1</v>
      </c>
      <c r="E112" s="104" t="s">
        <v>12</v>
      </c>
      <c r="F112" s="22">
        <v>0</v>
      </c>
      <c r="G112" s="82">
        <f t="shared" si="22"/>
        <v>0</v>
      </c>
      <c r="H112" s="22"/>
      <c r="I112" s="24"/>
    </row>
    <row r="113" spans="2:9" ht="10.5" customHeight="1" x14ac:dyDescent="0.15">
      <c r="B113" s="103">
        <f t="shared" si="21"/>
        <v>14.099999999999998</v>
      </c>
      <c r="C113" s="105" t="s">
        <v>101</v>
      </c>
      <c r="D113" s="22">
        <v>1</v>
      </c>
      <c r="E113" s="104" t="s">
        <v>12</v>
      </c>
      <c r="F113" s="22">
        <v>0</v>
      </c>
      <c r="G113" s="82">
        <f t="shared" si="22"/>
        <v>0</v>
      </c>
      <c r="H113" s="22"/>
      <c r="I113" s="24"/>
    </row>
    <row r="114" spans="2:9" ht="10.5" customHeight="1" x14ac:dyDescent="0.15">
      <c r="B114" s="103">
        <f t="shared" si="21"/>
        <v>14.109999999999998</v>
      </c>
      <c r="C114" s="105" t="s">
        <v>133</v>
      </c>
      <c r="D114" s="22">
        <v>2</v>
      </c>
      <c r="E114" s="104" t="s">
        <v>12</v>
      </c>
      <c r="F114" s="22">
        <v>0</v>
      </c>
      <c r="G114" s="82">
        <f t="shared" ref="G114:G115" si="23">Cantidad*Precio</f>
        <v>0</v>
      </c>
      <c r="H114" s="22"/>
      <c r="I114" s="24"/>
    </row>
    <row r="115" spans="2:9" ht="10.5" customHeight="1" x14ac:dyDescent="0.15">
      <c r="B115" s="103">
        <f t="shared" si="21"/>
        <v>14.119999999999997</v>
      </c>
      <c r="C115" s="105" t="s">
        <v>132</v>
      </c>
      <c r="D115" s="22">
        <v>2</v>
      </c>
      <c r="E115" s="104" t="s">
        <v>12</v>
      </c>
      <c r="F115" s="22">
        <v>0</v>
      </c>
      <c r="G115" s="82">
        <f t="shared" si="23"/>
        <v>0</v>
      </c>
      <c r="H115" s="22"/>
      <c r="I115" s="24"/>
    </row>
    <row r="116" spans="2:9" ht="10.5" customHeight="1" x14ac:dyDescent="0.15">
      <c r="B116" s="103">
        <f t="shared" si="21"/>
        <v>14.129999999999997</v>
      </c>
      <c r="C116" s="105" t="s">
        <v>154</v>
      </c>
      <c r="D116" s="22">
        <v>1</v>
      </c>
      <c r="E116" s="104" t="s">
        <v>12</v>
      </c>
      <c r="F116" s="22">
        <v>0</v>
      </c>
      <c r="G116" s="82">
        <f t="shared" si="22"/>
        <v>0</v>
      </c>
      <c r="H116" s="22"/>
      <c r="I116" s="24"/>
    </row>
    <row r="117" spans="2:9" ht="10.5" customHeight="1" x14ac:dyDescent="0.15">
      <c r="B117" s="103">
        <f t="shared" si="21"/>
        <v>14.139999999999997</v>
      </c>
      <c r="C117" s="105" t="s">
        <v>127</v>
      </c>
      <c r="D117" s="22">
        <v>1</v>
      </c>
      <c r="E117" s="104" t="s">
        <v>104</v>
      </c>
      <c r="F117" s="22">
        <v>0</v>
      </c>
      <c r="G117" s="82">
        <f t="shared" si="22"/>
        <v>0</v>
      </c>
      <c r="H117" s="22"/>
      <c r="I117" s="24"/>
    </row>
    <row r="118" spans="2:9" ht="10.5" customHeight="1" x14ac:dyDescent="0.15">
      <c r="B118" s="103">
        <f t="shared" si="21"/>
        <v>14.149999999999997</v>
      </c>
      <c r="C118" s="105" t="s">
        <v>105</v>
      </c>
      <c r="D118" s="22">
        <v>30</v>
      </c>
      <c r="E118" s="104" t="s">
        <v>42</v>
      </c>
      <c r="F118" s="22">
        <v>0</v>
      </c>
      <c r="G118" s="82">
        <f>Cantidad*Precio</f>
        <v>0</v>
      </c>
      <c r="H118" s="22"/>
      <c r="I118" s="24"/>
    </row>
    <row r="119" spans="2:9" ht="10.5" customHeight="1" x14ac:dyDescent="0.15">
      <c r="B119" s="103">
        <f t="shared" si="21"/>
        <v>14.159999999999997</v>
      </c>
      <c r="C119" s="105" t="s">
        <v>106</v>
      </c>
      <c r="D119" s="22">
        <v>10</v>
      </c>
      <c r="E119" s="104" t="s">
        <v>15</v>
      </c>
      <c r="F119" s="22">
        <v>0</v>
      </c>
      <c r="G119" s="82"/>
      <c r="H119" s="22"/>
      <c r="I119" s="24"/>
    </row>
    <row r="120" spans="2:9" ht="10.5" customHeight="1" x14ac:dyDescent="0.15">
      <c r="B120" s="103">
        <f t="shared" si="21"/>
        <v>14.169999999999996</v>
      </c>
      <c r="C120" s="105" t="s">
        <v>107</v>
      </c>
      <c r="D120" s="22">
        <v>1</v>
      </c>
      <c r="E120" s="104" t="s">
        <v>104</v>
      </c>
      <c r="F120" s="22">
        <v>0</v>
      </c>
      <c r="G120" s="82">
        <f t="shared" si="22"/>
        <v>0</v>
      </c>
      <c r="H120" s="22"/>
      <c r="I120" s="24"/>
    </row>
    <row r="121" spans="2:9" ht="10.5" customHeight="1" thickBot="1" x14ac:dyDescent="0.2">
      <c r="B121" s="110"/>
      <c r="C121" s="111"/>
      <c r="D121" s="45"/>
      <c r="E121" s="111"/>
      <c r="F121" s="69"/>
      <c r="G121" s="112"/>
      <c r="H121" s="69"/>
      <c r="I121" s="112"/>
    </row>
    <row r="122" spans="2:9" ht="14.25" thickBot="1" x14ac:dyDescent="0.3">
      <c r="B122" s="33"/>
      <c r="C122" s="113" t="s">
        <v>108</v>
      </c>
      <c r="D122" s="35"/>
      <c r="E122" s="114"/>
      <c r="F122" s="37"/>
      <c r="G122" s="115">
        <f>SUBTOTAL(9,G5:G120)</f>
        <v>0</v>
      </c>
      <c r="H122" s="38"/>
      <c r="I122" s="39"/>
    </row>
    <row r="123" spans="2:9" ht="10.5" customHeight="1" x14ac:dyDescent="0.15">
      <c r="C123" s="111"/>
      <c r="D123" s="45"/>
      <c r="E123" s="111"/>
      <c r="F123" s="45"/>
      <c r="G123" s="116"/>
      <c r="H123" s="45"/>
      <c r="I123" s="116"/>
    </row>
    <row r="124" spans="2:9" ht="12.75" customHeight="1" x14ac:dyDescent="0.15">
      <c r="C124" s="117" t="s">
        <v>109</v>
      </c>
      <c r="D124" s="51"/>
      <c r="E124" s="111"/>
      <c r="F124" s="51"/>
      <c r="G124" s="116"/>
      <c r="H124" s="51"/>
      <c r="I124" s="116"/>
    </row>
    <row r="125" spans="2:9" ht="10.5" customHeight="1" x14ac:dyDescent="0.15">
      <c r="C125" s="118" t="s">
        <v>110</v>
      </c>
      <c r="D125" s="67">
        <v>0.1</v>
      </c>
      <c r="E125" s="119" t="s">
        <v>111</v>
      </c>
      <c r="F125" s="51">
        <f t="shared" ref="F125:F131" si="24">D125*$G$122</f>
        <v>0</v>
      </c>
      <c r="G125" s="116"/>
      <c r="H125" s="51"/>
      <c r="I125" s="116"/>
    </row>
    <row r="126" spans="2:9" ht="10.5" customHeight="1" x14ac:dyDescent="0.15">
      <c r="C126" s="118" t="s">
        <v>112</v>
      </c>
      <c r="D126" s="67">
        <v>2.5000000000000001E-2</v>
      </c>
      <c r="E126" s="119" t="s">
        <v>111</v>
      </c>
      <c r="F126" s="51">
        <f t="shared" si="24"/>
        <v>0</v>
      </c>
      <c r="G126" s="116"/>
      <c r="H126" s="51"/>
      <c r="I126" s="116"/>
    </row>
    <row r="127" spans="2:9" ht="10.5" customHeight="1" x14ac:dyDescent="0.15">
      <c r="C127" s="111" t="s">
        <v>113</v>
      </c>
      <c r="D127" s="67">
        <v>0.05</v>
      </c>
      <c r="E127" s="119" t="s">
        <v>111</v>
      </c>
      <c r="F127" s="51">
        <f t="shared" si="24"/>
        <v>0</v>
      </c>
      <c r="G127" s="116"/>
      <c r="H127" s="51"/>
      <c r="I127" s="116"/>
    </row>
    <row r="128" spans="2:9" ht="10.5" customHeight="1" x14ac:dyDescent="0.15">
      <c r="C128" s="111" t="s">
        <v>114</v>
      </c>
      <c r="D128" s="67">
        <v>4.6399999999999997E-2</v>
      </c>
      <c r="E128" s="119" t="s">
        <v>111</v>
      </c>
      <c r="F128" s="51">
        <f t="shared" si="24"/>
        <v>0</v>
      </c>
      <c r="G128" s="116"/>
      <c r="H128" s="51"/>
      <c r="I128" s="116"/>
    </row>
    <row r="129" spans="2:9" ht="10.5" customHeight="1" x14ac:dyDescent="0.15">
      <c r="C129" s="111" t="s">
        <v>115</v>
      </c>
      <c r="D129" s="67">
        <v>0.01</v>
      </c>
      <c r="E129" s="119" t="s">
        <v>111</v>
      </c>
      <c r="F129" s="51">
        <f t="shared" si="24"/>
        <v>0</v>
      </c>
      <c r="G129" s="116"/>
      <c r="H129" s="51"/>
      <c r="I129" s="116"/>
    </row>
    <row r="130" spans="2:9" ht="10.5" customHeight="1" x14ac:dyDescent="0.15">
      <c r="C130" s="111" t="s">
        <v>116</v>
      </c>
      <c r="D130" s="67">
        <v>0.05</v>
      </c>
      <c r="E130" s="119" t="s">
        <v>111</v>
      </c>
      <c r="F130" s="51">
        <f t="shared" si="24"/>
        <v>0</v>
      </c>
      <c r="G130" s="116"/>
      <c r="H130" s="51"/>
      <c r="I130" s="116"/>
    </row>
    <row r="131" spans="2:9" ht="10.5" customHeight="1" x14ac:dyDescent="0.15">
      <c r="C131" s="111" t="s">
        <v>117</v>
      </c>
      <c r="D131" s="67">
        <v>1E-3</v>
      </c>
      <c r="E131" s="119" t="s">
        <v>111</v>
      </c>
      <c r="F131" s="51">
        <f t="shared" si="24"/>
        <v>0</v>
      </c>
      <c r="G131" s="116"/>
      <c r="H131" s="51"/>
      <c r="I131" s="116"/>
    </row>
    <row r="132" spans="2:9" ht="10.5" customHeight="1" x14ac:dyDescent="0.15">
      <c r="C132" s="111" t="s">
        <v>118</v>
      </c>
      <c r="D132" s="67">
        <v>0.18</v>
      </c>
      <c r="E132" s="120" t="s">
        <v>119</v>
      </c>
      <c r="F132" s="51">
        <f>D132*$F$125</f>
        <v>0</v>
      </c>
      <c r="G132" s="116"/>
      <c r="H132" s="53"/>
      <c r="I132" s="116"/>
    </row>
    <row r="133" spans="2:9" ht="11.25" thickBot="1" x14ac:dyDescent="0.2">
      <c r="C133" s="111"/>
      <c r="D133" s="111"/>
      <c r="E133" s="111"/>
      <c r="F133" s="111"/>
      <c r="G133" s="116"/>
      <c r="H133" s="111"/>
      <c r="I133" s="116"/>
    </row>
    <row r="134" spans="2:9" ht="14.25" thickBot="1" x14ac:dyDescent="0.3">
      <c r="B134" s="33"/>
      <c r="C134" s="113" t="s">
        <v>120</v>
      </c>
      <c r="D134" s="35"/>
      <c r="E134" s="114"/>
      <c r="F134" s="37"/>
      <c r="G134" s="115">
        <f>SUM(F125:F132)+G122</f>
        <v>0</v>
      </c>
      <c r="H134" s="38"/>
      <c r="I134" s="39"/>
    </row>
    <row r="135" spans="2:9" x14ac:dyDescent="0.15">
      <c r="C135" s="121"/>
      <c r="D135" s="65"/>
      <c r="E135" s="122"/>
      <c r="F135" s="65"/>
      <c r="G135" s="66"/>
      <c r="H135" s="65"/>
      <c r="I135" s="66"/>
    </row>
    <row r="136" spans="2:9" ht="10.5" customHeight="1" x14ac:dyDescent="0.15">
      <c r="C136" s="111" t="s">
        <v>121</v>
      </c>
      <c r="D136" s="67">
        <v>0.05</v>
      </c>
      <c r="E136" s="119" t="s">
        <v>111</v>
      </c>
      <c r="F136" s="69">
        <f>D136*$G$122</f>
        <v>0</v>
      </c>
      <c r="G136" s="116"/>
      <c r="H136" s="69"/>
      <c r="I136" s="116"/>
    </row>
    <row r="137" spans="2:9" ht="11.25" thickBot="1" x14ac:dyDescent="0.2">
      <c r="C137" s="121"/>
      <c r="D137" s="65"/>
      <c r="E137" s="122"/>
      <c r="F137" s="65"/>
      <c r="G137" s="66"/>
      <c r="H137" s="65"/>
      <c r="I137" s="66"/>
    </row>
    <row r="138" spans="2:9" ht="15" customHeight="1" thickBot="1" x14ac:dyDescent="0.2">
      <c r="B138" s="123"/>
      <c r="C138" s="124" t="s">
        <v>122</v>
      </c>
      <c r="D138" s="78"/>
      <c r="E138" s="125"/>
      <c r="F138" s="78"/>
      <c r="G138" s="77">
        <f>ROUND(+G134+F136,2)</f>
        <v>0</v>
      </c>
      <c r="H138" s="78"/>
      <c r="I138" s="77"/>
    </row>
    <row r="139" spans="2:9" ht="11.25" thickBot="1" x14ac:dyDescent="0.2"/>
    <row r="140" spans="2:9" ht="11.25" thickBot="1" x14ac:dyDescent="0.2">
      <c r="H140" s="126" t="s">
        <v>122</v>
      </c>
      <c r="I140" s="127">
        <f>G138</f>
        <v>0</v>
      </c>
    </row>
    <row r="141" spans="2:9" x14ac:dyDescent="0.15">
      <c r="F141" s="128"/>
      <c r="H141" s="128"/>
    </row>
    <row r="143" spans="2:9" x14ac:dyDescent="0.15">
      <c r="D143" s="102"/>
      <c r="E143" s="10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66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6"/>
  <sheetViews>
    <sheetView showGridLines="0" view="pageBreakPreview" topLeftCell="A112" zoomScale="115" zoomScaleNormal="130" zoomScaleSheetLayoutView="115" workbookViewId="0">
      <selection activeCell="G141" sqref="G141"/>
    </sheetView>
  </sheetViews>
  <sheetFormatPr defaultColWidth="11.42578125" defaultRowHeight="10.5" x14ac:dyDescent="0.15"/>
  <cols>
    <col min="1" max="2" width="6.28515625" style="87" customWidth="1"/>
    <col min="3" max="3" width="58.42578125" style="87" bestFit="1" customWidth="1"/>
    <col min="4" max="4" width="10.28515625" style="87" bestFit="1" customWidth="1"/>
    <col min="5" max="5" width="8.140625" style="87" bestFit="1" customWidth="1"/>
    <col min="6" max="6" width="16.85546875" style="87" bestFit="1" customWidth="1"/>
    <col min="7" max="7" width="13.7109375" style="129" bestFit="1" customWidth="1"/>
    <col min="8" max="8" width="12.7109375" style="87" hidden="1" customWidth="1"/>
    <col min="9" max="9" width="16.5703125" style="87" hidden="1" customWidth="1"/>
    <col min="10" max="11" width="9.140625" style="87" customWidth="1"/>
    <col min="12" max="12" width="5.85546875" style="87" customWidth="1"/>
    <col min="13" max="256" width="9.140625" style="87" customWidth="1"/>
    <col min="257" max="16384" width="11.42578125" style="87"/>
  </cols>
  <sheetData>
    <row r="1" spans="2:12" ht="42" customHeight="1" x14ac:dyDescent="0.15">
      <c r="B1" s="179" t="s">
        <v>155</v>
      </c>
      <c r="C1" s="179"/>
      <c r="D1" s="179"/>
      <c r="E1" s="179"/>
      <c r="F1" s="179"/>
      <c r="G1" s="179"/>
      <c r="H1" s="179"/>
      <c r="I1" s="179"/>
    </row>
    <row r="2" spans="2:12" ht="11.25" thickBot="1" x14ac:dyDescent="0.2">
      <c r="J2" s="91"/>
      <c r="K2" s="91"/>
    </row>
    <row r="3" spans="2:12" ht="14.1" customHeight="1" thickBot="1" x14ac:dyDescent="0.2">
      <c r="B3" s="130"/>
      <c r="C3" s="131" t="s">
        <v>1</v>
      </c>
      <c r="D3" s="131" t="s">
        <v>2</v>
      </c>
      <c r="E3" s="131" t="s">
        <v>3</v>
      </c>
      <c r="F3" s="132" t="s">
        <v>4</v>
      </c>
      <c r="G3" s="133" t="s">
        <v>5</v>
      </c>
      <c r="H3" s="93" t="s">
        <v>4</v>
      </c>
      <c r="I3" s="94" t="s">
        <v>5</v>
      </c>
      <c r="K3" s="95"/>
      <c r="L3" s="95"/>
    </row>
    <row r="4" spans="2:12" ht="12.75" customHeight="1" thickBot="1" x14ac:dyDescent="0.2">
      <c r="B4" s="96">
        <v>1</v>
      </c>
      <c r="C4" s="97" t="s">
        <v>6</v>
      </c>
      <c r="D4" s="98"/>
      <c r="E4" s="98"/>
      <c r="F4" s="99"/>
      <c r="G4" s="100">
        <f>SUBTOTAL(9,G5:G12)</f>
        <v>0</v>
      </c>
      <c r="H4" s="101"/>
      <c r="I4" s="19"/>
      <c r="K4" s="102"/>
    </row>
    <row r="5" spans="2:12" ht="10.5" customHeight="1" x14ac:dyDescent="0.15">
      <c r="B5" s="103">
        <f t="shared" ref="B5:B12" si="0">+B4+0.01</f>
        <v>1.01</v>
      </c>
      <c r="C5" s="105" t="s">
        <v>7</v>
      </c>
      <c r="D5" s="22">
        <v>110</v>
      </c>
      <c r="E5" s="104" t="s">
        <v>8</v>
      </c>
      <c r="F5" s="22">
        <v>0</v>
      </c>
      <c r="G5" s="82">
        <f t="shared" ref="G5:G12" si="1">Cantidad*Precio</f>
        <v>0</v>
      </c>
      <c r="H5" s="22"/>
      <c r="I5" s="24"/>
    </row>
    <row r="6" spans="2:12" ht="10.5" customHeight="1" x14ac:dyDescent="0.15">
      <c r="B6" s="103">
        <f t="shared" si="0"/>
        <v>1.02</v>
      </c>
      <c r="C6" s="105" t="s">
        <v>9</v>
      </c>
      <c r="D6" s="22">
        <v>110</v>
      </c>
      <c r="E6" s="104" t="s">
        <v>8</v>
      </c>
      <c r="F6" s="22">
        <v>0</v>
      </c>
      <c r="G6" s="82">
        <f t="shared" si="1"/>
        <v>0</v>
      </c>
      <c r="H6" s="22"/>
      <c r="I6" s="24"/>
    </row>
    <row r="7" spans="2:12" ht="10.5" customHeight="1" x14ac:dyDescent="0.15">
      <c r="B7" s="103">
        <f t="shared" si="0"/>
        <v>1.03</v>
      </c>
      <c r="C7" s="105" t="s">
        <v>10</v>
      </c>
      <c r="D7" s="22">
        <v>150</v>
      </c>
      <c r="E7" s="104" t="s">
        <v>8</v>
      </c>
      <c r="F7" s="22">
        <v>0</v>
      </c>
      <c r="G7" s="82">
        <f t="shared" si="1"/>
        <v>0</v>
      </c>
      <c r="H7" s="22"/>
      <c r="I7" s="24"/>
    </row>
    <row r="8" spans="2:12" ht="10.5" customHeight="1" x14ac:dyDescent="0.15">
      <c r="B8" s="103">
        <f t="shared" si="0"/>
        <v>1.04</v>
      </c>
      <c r="C8" s="105" t="s">
        <v>11</v>
      </c>
      <c r="D8" s="22">
        <v>1</v>
      </c>
      <c r="E8" s="104" t="s">
        <v>12</v>
      </c>
      <c r="F8" s="22">
        <v>0</v>
      </c>
      <c r="G8" s="82">
        <f t="shared" si="1"/>
        <v>0</v>
      </c>
      <c r="H8" s="22"/>
      <c r="I8" s="24"/>
    </row>
    <row r="9" spans="2:12" ht="10.5" customHeight="1" x14ac:dyDescent="0.15">
      <c r="B9" s="103">
        <f t="shared" si="0"/>
        <v>1.05</v>
      </c>
      <c r="C9" s="105" t="s">
        <v>13</v>
      </c>
      <c r="D9" s="22">
        <v>1</v>
      </c>
      <c r="E9" s="104" t="s">
        <v>12</v>
      </c>
      <c r="F9" s="22">
        <v>0</v>
      </c>
      <c r="G9" s="82">
        <f t="shared" si="1"/>
        <v>0</v>
      </c>
      <c r="H9" s="22"/>
      <c r="I9" s="24"/>
    </row>
    <row r="10" spans="2:12" ht="10.5" customHeight="1" x14ac:dyDescent="0.15">
      <c r="B10" s="103">
        <f t="shared" si="0"/>
        <v>1.06</v>
      </c>
      <c r="C10" s="105" t="s">
        <v>14</v>
      </c>
      <c r="D10" s="22">
        <v>9</v>
      </c>
      <c r="E10" s="104" t="s">
        <v>15</v>
      </c>
      <c r="F10" s="22">
        <v>0</v>
      </c>
      <c r="G10" s="82">
        <f>Cantidad*Precio</f>
        <v>0</v>
      </c>
      <c r="H10" s="22"/>
      <c r="I10" s="24"/>
    </row>
    <row r="11" spans="2:12" ht="10.5" customHeight="1" x14ac:dyDescent="0.15">
      <c r="B11" s="103">
        <f t="shared" si="0"/>
        <v>1.07</v>
      </c>
      <c r="C11" s="105" t="s">
        <v>156</v>
      </c>
      <c r="D11" s="22">
        <v>2</v>
      </c>
      <c r="E11" s="104" t="s">
        <v>12</v>
      </c>
      <c r="F11" s="22">
        <v>0</v>
      </c>
      <c r="G11" s="82">
        <f>Cantidad*Precio</f>
        <v>0</v>
      </c>
      <c r="H11" s="22"/>
      <c r="I11" s="24"/>
    </row>
    <row r="12" spans="2:12" ht="10.5" customHeight="1" thickBot="1" x14ac:dyDescent="0.2">
      <c r="B12" s="103">
        <f t="shared" si="0"/>
        <v>1.08</v>
      </c>
      <c r="C12" s="105" t="s">
        <v>124</v>
      </c>
      <c r="D12" s="22">
        <v>1</v>
      </c>
      <c r="E12" s="104" t="s">
        <v>12</v>
      </c>
      <c r="F12" s="22">
        <v>0</v>
      </c>
      <c r="G12" s="82">
        <f t="shared" si="1"/>
        <v>0</v>
      </c>
      <c r="H12" s="22"/>
      <c r="I12" s="24"/>
    </row>
    <row r="13" spans="2:12" ht="12.75" customHeight="1" thickBot="1" x14ac:dyDescent="0.2">
      <c r="B13" s="96">
        <v>2</v>
      </c>
      <c r="C13" s="97" t="s">
        <v>16</v>
      </c>
      <c r="D13" s="98"/>
      <c r="E13" s="98"/>
      <c r="F13" s="99"/>
      <c r="G13" s="100">
        <f>SUBTOTAL(9,G14:G17)</f>
        <v>0</v>
      </c>
      <c r="H13" s="101"/>
      <c r="I13" s="19"/>
    </row>
    <row r="14" spans="2:12" ht="10.5" customHeight="1" x14ac:dyDescent="0.15">
      <c r="B14" s="103">
        <f>B13+0.01</f>
        <v>2.0099999999999998</v>
      </c>
      <c r="C14" s="105" t="s">
        <v>17</v>
      </c>
      <c r="D14" s="22">
        <f>ROUNDUP(D19*1/0.3,0)*1.5</f>
        <v>24</v>
      </c>
      <c r="E14" s="104" t="s">
        <v>15</v>
      </c>
      <c r="F14" s="22">
        <v>0</v>
      </c>
      <c r="G14" s="82">
        <f t="shared" ref="G14:G17" si="2">Cantidad*Precio</f>
        <v>0</v>
      </c>
      <c r="H14" s="22"/>
      <c r="I14" s="24"/>
    </row>
    <row r="15" spans="2:12" ht="10.5" customHeight="1" x14ac:dyDescent="0.15">
      <c r="B15" s="103">
        <f>B14+0.01</f>
        <v>2.0199999999999996</v>
      </c>
      <c r="C15" s="105" t="s">
        <v>18</v>
      </c>
      <c r="D15" s="22">
        <f>D14*0.3</f>
        <v>7.1999999999999993</v>
      </c>
      <c r="E15" s="104" t="s">
        <v>15</v>
      </c>
      <c r="F15" s="22">
        <v>0</v>
      </c>
      <c r="G15" s="82">
        <f t="shared" si="2"/>
        <v>0</v>
      </c>
      <c r="H15" s="22"/>
      <c r="I15" s="24"/>
    </row>
    <row r="16" spans="2:12" ht="10.5" customHeight="1" x14ac:dyDescent="0.15">
      <c r="B16" s="103">
        <f t="shared" ref="B16:B17" si="3">B15+0.01</f>
        <v>2.0299999999999994</v>
      </c>
      <c r="C16" s="30" t="s">
        <v>176</v>
      </c>
      <c r="D16" s="22">
        <f>ROUNDUP(7*9*0.6,0)</f>
        <v>38</v>
      </c>
      <c r="E16" s="104" t="s">
        <v>15</v>
      </c>
      <c r="F16" s="22">
        <v>0</v>
      </c>
      <c r="G16" s="82">
        <f t="shared" si="2"/>
        <v>0</v>
      </c>
      <c r="H16" s="22"/>
      <c r="I16" s="24"/>
    </row>
    <row r="17" spans="2:9" ht="10.5" customHeight="1" thickBot="1" x14ac:dyDescent="0.2">
      <c r="B17" s="103">
        <f t="shared" si="3"/>
        <v>2.0399999999999991</v>
      </c>
      <c r="C17" s="105" t="s">
        <v>19</v>
      </c>
      <c r="D17" s="22">
        <f>D14*1.4</f>
        <v>33.599999999999994</v>
      </c>
      <c r="E17" s="104" t="s">
        <v>15</v>
      </c>
      <c r="F17" s="22">
        <v>0</v>
      </c>
      <c r="G17" s="82">
        <f t="shared" si="2"/>
        <v>0</v>
      </c>
      <c r="H17" s="22"/>
      <c r="I17" s="24"/>
    </row>
    <row r="18" spans="2:9" ht="12.75" customHeight="1" thickBot="1" x14ac:dyDescent="0.2">
      <c r="B18" s="96">
        <v>3</v>
      </c>
      <c r="C18" s="97" t="s">
        <v>20</v>
      </c>
      <c r="D18" s="98"/>
      <c r="E18" s="98"/>
      <c r="F18" s="99"/>
      <c r="G18" s="100">
        <f>SUBTOTAL(9,G19:G32)</f>
        <v>0</v>
      </c>
      <c r="H18" s="101"/>
      <c r="I18" s="19"/>
    </row>
    <row r="19" spans="2:9" ht="10.5" customHeight="1" x14ac:dyDescent="0.15">
      <c r="B19" s="103">
        <f t="shared" ref="B19:B32" si="4">B18+0.01</f>
        <v>3.01</v>
      </c>
      <c r="C19" s="30" t="s">
        <v>180</v>
      </c>
      <c r="D19" s="22">
        <v>4.5999999999999996</v>
      </c>
      <c r="E19" s="104" t="s">
        <v>15</v>
      </c>
      <c r="F19" s="22">
        <v>0</v>
      </c>
      <c r="G19" s="82">
        <f t="shared" ref="G19:G32" si="5">Cantidad*Precio</f>
        <v>0</v>
      </c>
      <c r="H19" s="22"/>
      <c r="I19" s="24"/>
    </row>
    <row r="20" spans="2:9" ht="10.5" customHeight="1" x14ac:dyDescent="0.15">
      <c r="B20" s="103">
        <f t="shared" si="4"/>
        <v>3.0199999999999996</v>
      </c>
      <c r="C20" s="30" t="s">
        <v>181</v>
      </c>
      <c r="D20" s="22">
        <v>0.6</v>
      </c>
      <c r="E20" s="104" t="s">
        <v>15</v>
      </c>
      <c r="F20" s="22">
        <v>0</v>
      </c>
      <c r="G20" s="82">
        <f t="shared" si="5"/>
        <v>0</v>
      </c>
      <c r="H20" s="22"/>
      <c r="I20" s="24"/>
    </row>
    <row r="21" spans="2:9" ht="10.5" customHeight="1" x14ac:dyDescent="0.15">
      <c r="B21" s="103">
        <f t="shared" si="4"/>
        <v>3.0299999999999994</v>
      </c>
      <c r="C21" s="105" t="s">
        <v>21</v>
      </c>
      <c r="D21" s="22">
        <v>0.5</v>
      </c>
      <c r="E21" s="104" t="s">
        <v>15</v>
      </c>
      <c r="F21" s="22">
        <v>0</v>
      </c>
      <c r="G21" s="82">
        <f t="shared" si="5"/>
        <v>0</v>
      </c>
      <c r="H21" s="22"/>
      <c r="I21" s="24"/>
    </row>
    <row r="22" spans="2:9" ht="10.5" customHeight="1" x14ac:dyDescent="0.15">
      <c r="B22" s="103">
        <f t="shared" si="4"/>
        <v>3.0399999999999991</v>
      </c>
      <c r="C22" s="105" t="s">
        <v>22</v>
      </c>
      <c r="D22" s="22">
        <v>0.6</v>
      </c>
      <c r="E22" s="104" t="s">
        <v>15</v>
      </c>
      <c r="F22" s="22">
        <v>0</v>
      </c>
      <c r="G22" s="82">
        <f t="shared" si="5"/>
        <v>0</v>
      </c>
      <c r="H22" s="22"/>
      <c r="I22" s="24"/>
    </row>
    <row r="23" spans="2:9" ht="10.5" customHeight="1" x14ac:dyDescent="0.15">
      <c r="B23" s="103">
        <f t="shared" si="4"/>
        <v>3.0499999999999989</v>
      </c>
      <c r="C23" s="105" t="s">
        <v>23</v>
      </c>
      <c r="D23" s="22">
        <v>0.6</v>
      </c>
      <c r="E23" s="104" t="s">
        <v>15</v>
      </c>
      <c r="F23" s="22">
        <v>0</v>
      </c>
      <c r="G23" s="82">
        <f t="shared" si="5"/>
        <v>0</v>
      </c>
      <c r="H23" s="22"/>
      <c r="I23" s="24"/>
    </row>
    <row r="24" spans="2:9" ht="10.5" customHeight="1" x14ac:dyDescent="0.15">
      <c r="B24" s="103">
        <f t="shared" si="4"/>
        <v>3.0599999999999987</v>
      </c>
      <c r="C24" s="105" t="s">
        <v>24</v>
      </c>
      <c r="D24" s="22">
        <v>1.1000000000000001</v>
      </c>
      <c r="E24" s="104" t="s">
        <v>15</v>
      </c>
      <c r="F24" s="22">
        <v>0</v>
      </c>
      <c r="G24" s="82">
        <f t="shared" si="5"/>
        <v>0</v>
      </c>
      <c r="H24" s="22"/>
      <c r="I24" s="24"/>
    </row>
    <row r="25" spans="2:9" ht="10.5" customHeight="1" x14ac:dyDescent="0.15">
      <c r="B25" s="103">
        <f t="shared" si="4"/>
        <v>3.0699999999999985</v>
      </c>
      <c r="C25" s="105" t="s">
        <v>25</v>
      </c>
      <c r="D25" s="22">
        <v>1.7</v>
      </c>
      <c r="E25" s="104" t="s">
        <v>15</v>
      </c>
      <c r="F25" s="22">
        <v>0</v>
      </c>
      <c r="G25" s="82">
        <f t="shared" si="5"/>
        <v>0</v>
      </c>
      <c r="H25" s="22"/>
      <c r="I25" s="24"/>
    </row>
    <row r="26" spans="2:9" ht="10.5" customHeight="1" x14ac:dyDescent="0.15">
      <c r="B26" s="103">
        <f t="shared" si="4"/>
        <v>3.0799999999999983</v>
      </c>
      <c r="C26" s="105" t="s">
        <v>26</v>
      </c>
      <c r="D26" s="22">
        <v>0.4</v>
      </c>
      <c r="E26" s="104" t="s">
        <v>15</v>
      </c>
      <c r="F26" s="22">
        <v>0</v>
      </c>
      <c r="G26" s="82">
        <f t="shared" si="5"/>
        <v>0</v>
      </c>
      <c r="H26" s="22"/>
      <c r="I26" s="24"/>
    </row>
    <row r="27" spans="2:9" ht="10.5" customHeight="1" x14ac:dyDescent="0.15">
      <c r="B27" s="103">
        <f t="shared" si="4"/>
        <v>3.0899999999999981</v>
      </c>
      <c r="C27" s="105" t="s">
        <v>126</v>
      </c>
      <c r="D27" s="22">
        <v>0.15</v>
      </c>
      <c r="E27" s="104" t="s">
        <v>15</v>
      </c>
      <c r="F27" s="22">
        <v>0</v>
      </c>
      <c r="G27" s="82">
        <f>Cantidad*Precio</f>
        <v>0</v>
      </c>
      <c r="H27" s="22"/>
      <c r="I27" s="24"/>
    </row>
    <row r="28" spans="2:9" ht="10.5" customHeight="1" x14ac:dyDescent="0.15">
      <c r="B28" s="103">
        <f t="shared" si="4"/>
        <v>3.0999999999999979</v>
      </c>
      <c r="C28" s="105" t="s">
        <v>27</v>
      </c>
      <c r="D28" s="22">
        <v>0.9</v>
      </c>
      <c r="E28" s="104" t="s">
        <v>15</v>
      </c>
      <c r="F28" s="22">
        <v>0</v>
      </c>
      <c r="G28" s="82">
        <f t="shared" si="5"/>
        <v>0</v>
      </c>
      <c r="H28" s="22"/>
      <c r="I28" s="24"/>
    </row>
    <row r="29" spans="2:9" ht="10.5" customHeight="1" x14ac:dyDescent="0.15">
      <c r="B29" s="103">
        <f t="shared" si="4"/>
        <v>3.1099999999999977</v>
      </c>
      <c r="C29" s="105" t="s">
        <v>28</v>
      </c>
      <c r="D29" s="22">
        <v>33</v>
      </c>
      <c r="E29" s="104" t="s">
        <v>8</v>
      </c>
      <c r="F29" s="22">
        <v>0</v>
      </c>
      <c r="G29" s="82">
        <f t="shared" si="5"/>
        <v>0</v>
      </c>
      <c r="H29" s="22"/>
      <c r="I29" s="24"/>
    </row>
    <row r="30" spans="2:9" ht="10.5" customHeight="1" x14ac:dyDescent="0.15">
      <c r="B30" s="103">
        <f t="shared" si="4"/>
        <v>3.1199999999999974</v>
      </c>
      <c r="C30" s="105" t="s">
        <v>29</v>
      </c>
      <c r="D30" s="22">
        <v>4.8</v>
      </c>
      <c r="E30" s="104" t="s">
        <v>15</v>
      </c>
      <c r="F30" s="22">
        <v>0</v>
      </c>
      <c r="G30" s="82">
        <f t="shared" si="5"/>
        <v>0</v>
      </c>
      <c r="H30" s="22"/>
      <c r="I30" s="24"/>
    </row>
    <row r="31" spans="2:9" ht="10.5" customHeight="1" x14ac:dyDescent="0.15">
      <c r="B31" s="103">
        <f t="shared" si="4"/>
        <v>3.1299999999999972</v>
      </c>
      <c r="C31" s="105" t="s">
        <v>30</v>
      </c>
      <c r="D31" s="22">
        <v>80</v>
      </c>
      <c r="E31" s="104" t="s">
        <v>8</v>
      </c>
      <c r="F31" s="22">
        <v>0</v>
      </c>
      <c r="G31" s="82">
        <f t="shared" si="5"/>
        <v>0</v>
      </c>
      <c r="H31" s="22"/>
      <c r="I31" s="24"/>
    </row>
    <row r="32" spans="2:9" ht="10.5" customHeight="1" thickBot="1" x14ac:dyDescent="0.2">
      <c r="B32" s="103">
        <f t="shared" si="4"/>
        <v>3.139999999999997</v>
      </c>
      <c r="C32" s="105" t="s">
        <v>128</v>
      </c>
      <c r="D32" s="22">
        <v>3.4</v>
      </c>
      <c r="E32" s="104" t="s">
        <v>8</v>
      </c>
      <c r="F32" s="22">
        <v>0</v>
      </c>
      <c r="G32" s="82">
        <f t="shared" si="5"/>
        <v>0</v>
      </c>
      <c r="H32" s="22"/>
      <c r="I32" s="24"/>
    </row>
    <row r="33" spans="2:9" ht="12.75" customHeight="1" thickBot="1" x14ac:dyDescent="0.2">
      <c r="B33" s="96">
        <v>4</v>
      </c>
      <c r="C33" s="97" t="s">
        <v>31</v>
      </c>
      <c r="D33" s="98"/>
      <c r="E33" s="98"/>
      <c r="F33" s="99"/>
      <c r="G33" s="100">
        <f>SUBTOTAL(9,G34:G38)</f>
        <v>0</v>
      </c>
      <c r="H33" s="101"/>
      <c r="I33" s="19"/>
    </row>
    <row r="34" spans="2:9" ht="10.5" customHeight="1" x14ac:dyDescent="0.15">
      <c r="B34" s="103">
        <f>B33+0.01</f>
        <v>4.01</v>
      </c>
      <c r="C34" s="105" t="s">
        <v>32</v>
      </c>
      <c r="D34" s="22">
        <v>65</v>
      </c>
      <c r="E34" s="104" t="s">
        <v>8</v>
      </c>
      <c r="F34" s="22">
        <v>0</v>
      </c>
      <c r="G34" s="82">
        <f>Cantidad*Precio</f>
        <v>0</v>
      </c>
      <c r="H34" s="22"/>
      <c r="I34" s="24"/>
    </row>
    <row r="35" spans="2:9" ht="10.5" customHeight="1" x14ac:dyDescent="0.15">
      <c r="B35" s="103">
        <f t="shared" ref="B35:B38" si="6">B34+0.01</f>
        <v>4.0199999999999996</v>
      </c>
      <c r="C35" s="105" t="s">
        <v>33</v>
      </c>
      <c r="D35" s="22">
        <v>65</v>
      </c>
      <c r="E35" s="104" t="s">
        <v>8</v>
      </c>
      <c r="F35" s="22">
        <v>0</v>
      </c>
      <c r="G35" s="82">
        <f>Cantidad*Precio</f>
        <v>0</v>
      </c>
      <c r="H35" s="22"/>
      <c r="I35" s="24"/>
    </row>
    <row r="36" spans="2:9" ht="10.5" customHeight="1" x14ac:dyDescent="0.15">
      <c r="B36" s="103">
        <f t="shared" si="6"/>
        <v>4.0299999999999994</v>
      </c>
      <c r="C36" s="105" t="s">
        <v>34</v>
      </c>
      <c r="D36" s="22">
        <v>20</v>
      </c>
      <c r="E36" s="104" t="s">
        <v>8</v>
      </c>
      <c r="F36" s="22">
        <v>0</v>
      </c>
      <c r="G36" s="82">
        <f>Cantidad*Precio</f>
        <v>0</v>
      </c>
      <c r="H36" s="22"/>
      <c r="I36" s="24"/>
    </row>
    <row r="37" spans="2:9" ht="10.5" customHeight="1" x14ac:dyDescent="0.15">
      <c r="B37" s="103">
        <f t="shared" si="6"/>
        <v>4.0399999999999991</v>
      </c>
      <c r="C37" s="105" t="s">
        <v>35</v>
      </c>
      <c r="D37" s="22">
        <v>18</v>
      </c>
      <c r="E37" s="104" t="s">
        <v>8</v>
      </c>
      <c r="F37" s="22">
        <v>0</v>
      </c>
      <c r="G37" s="82">
        <f>Cantidad*Precio</f>
        <v>0</v>
      </c>
      <c r="H37" s="22"/>
      <c r="I37" s="24"/>
    </row>
    <row r="38" spans="2:9" ht="10.5" customHeight="1" thickBot="1" x14ac:dyDescent="0.2">
      <c r="B38" s="103">
        <f t="shared" si="6"/>
        <v>4.0499999999999989</v>
      </c>
      <c r="C38" s="105" t="s">
        <v>134</v>
      </c>
      <c r="D38" s="22">
        <f>10*2+7*2</f>
        <v>34</v>
      </c>
      <c r="E38" s="104" t="s">
        <v>42</v>
      </c>
      <c r="F38" s="22">
        <v>0</v>
      </c>
      <c r="G38" s="82">
        <f>Cantidad*Precio</f>
        <v>0</v>
      </c>
      <c r="H38" s="22"/>
      <c r="I38" s="24"/>
    </row>
    <row r="39" spans="2:9" ht="12.75" customHeight="1" thickBot="1" x14ac:dyDescent="0.2">
      <c r="B39" s="96">
        <v>5</v>
      </c>
      <c r="C39" s="25" t="s">
        <v>36</v>
      </c>
      <c r="D39" s="98"/>
      <c r="E39" s="98"/>
      <c r="F39" s="99"/>
      <c r="G39" s="100">
        <f>SUBTOTAL(9,G40:G49)</f>
        <v>0</v>
      </c>
      <c r="H39" s="101"/>
      <c r="I39" s="19"/>
    </row>
    <row r="40" spans="2:9" ht="10.5" customHeight="1" x14ac:dyDescent="0.15">
      <c r="B40" s="103">
        <f t="shared" ref="B40:B49" si="7">B39+0.01</f>
        <v>5.01</v>
      </c>
      <c r="C40" s="105" t="s">
        <v>37</v>
      </c>
      <c r="D40" s="22">
        <v>287.5</v>
      </c>
      <c r="E40" s="104" t="s">
        <v>8</v>
      </c>
      <c r="F40" s="22">
        <v>0</v>
      </c>
      <c r="G40" s="82">
        <f t="shared" ref="G40:G49" si="8">Cantidad*Precio</f>
        <v>0</v>
      </c>
      <c r="H40" s="22"/>
      <c r="I40" s="24"/>
    </row>
    <row r="41" spans="2:9" ht="10.5" customHeight="1" x14ac:dyDescent="0.15">
      <c r="B41" s="103">
        <f t="shared" si="7"/>
        <v>5.0199999999999996</v>
      </c>
      <c r="C41" s="105" t="s">
        <v>38</v>
      </c>
      <c r="D41" s="22">
        <v>33</v>
      </c>
      <c r="E41" s="104" t="s">
        <v>8</v>
      </c>
      <c r="F41" s="22">
        <v>0</v>
      </c>
      <c r="G41" s="82">
        <f t="shared" si="8"/>
        <v>0</v>
      </c>
      <c r="H41" s="22"/>
      <c r="I41" s="24"/>
    </row>
    <row r="42" spans="2:9" ht="10.5" customHeight="1" x14ac:dyDescent="0.15">
      <c r="B42" s="103">
        <f t="shared" si="7"/>
        <v>5.0299999999999994</v>
      </c>
      <c r="C42" s="105" t="s">
        <v>39</v>
      </c>
      <c r="D42" s="22">
        <v>205</v>
      </c>
      <c r="E42" s="104" t="s">
        <v>8</v>
      </c>
      <c r="F42" s="22">
        <v>0</v>
      </c>
      <c r="G42" s="82">
        <f t="shared" si="8"/>
        <v>0</v>
      </c>
      <c r="H42" s="22"/>
      <c r="I42" s="24"/>
    </row>
    <row r="43" spans="2:9" ht="10.5" customHeight="1" x14ac:dyDescent="0.15">
      <c r="B43" s="103">
        <f t="shared" si="7"/>
        <v>5.0399999999999991</v>
      </c>
      <c r="C43" s="105" t="s">
        <v>40</v>
      </c>
      <c r="D43" s="22">
        <v>40.5</v>
      </c>
      <c r="E43" s="104" t="s">
        <v>8</v>
      </c>
      <c r="F43" s="22">
        <v>0</v>
      </c>
      <c r="G43" s="82">
        <f>Cantidad*Precio</f>
        <v>0</v>
      </c>
      <c r="H43" s="22"/>
      <c r="I43" s="24"/>
    </row>
    <row r="44" spans="2:9" ht="10.5" customHeight="1" x14ac:dyDescent="0.15">
      <c r="B44" s="103">
        <f t="shared" si="7"/>
        <v>5.0499999999999989</v>
      </c>
      <c r="C44" s="105" t="s">
        <v>41</v>
      </c>
      <c r="D44" s="22">
        <v>260</v>
      </c>
      <c r="E44" s="104" t="s">
        <v>42</v>
      </c>
      <c r="F44" s="22">
        <v>0</v>
      </c>
      <c r="G44" s="82">
        <f t="shared" si="8"/>
        <v>0</v>
      </c>
      <c r="H44" s="22"/>
      <c r="I44" s="24"/>
    </row>
    <row r="45" spans="2:9" ht="10.5" customHeight="1" x14ac:dyDescent="0.15">
      <c r="B45" s="103">
        <f t="shared" si="7"/>
        <v>5.0599999999999987</v>
      </c>
      <c r="C45" s="105" t="s">
        <v>43</v>
      </c>
      <c r="D45" s="22">
        <v>117.3</v>
      </c>
      <c r="E45" s="104" t="s">
        <v>42</v>
      </c>
      <c r="F45" s="22">
        <v>0</v>
      </c>
      <c r="G45" s="82">
        <f t="shared" si="8"/>
        <v>0</v>
      </c>
      <c r="H45" s="22"/>
      <c r="I45" s="24"/>
    </row>
    <row r="46" spans="2:9" ht="10.5" customHeight="1" x14ac:dyDescent="0.15">
      <c r="B46" s="103">
        <f t="shared" si="7"/>
        <v>5.0699999999999985</v>
      </c>
      <c r="C46" s="105" t="s">
        <v>44</v>
      </c>
      <c r="D46" s="22">
        <v>10</v>
      </c>
      <c r="E46" s="104" t="s">
        <v>42</v>
      </c>
      <c r="F46" s="22">
        <v>0</v>
      </c>
      <c r="G46" s="82">
        <f t="shared" si="8"/>
        <v>0</v>
      </c>
      <c r="H46" s="22"/>
      <c r="I46" s="24"/>
    </row>
    <row r="47" spans="2:9" ht="10.5" customHeight="1" x14ac:dyDescent="0.15">
      <c r="B47" s="103">
        <f t="shared" si="7"/>
        <v>5.0799999999999983</v>
      </c>
      <c r="C47" s="105" t="s">
        <v>45</v>
      </c>
      <c r="D47" s="22">
        <v>10</v>
      </c>
      <c r="E47" s="104" t="s">
        <v>42</v>
      </c>
      <c r="F47" s="22">
        <v>0</v>
      </c>
      <c r="G47" s="82">
        <f t="shared" ref="G47" si="9">Cantidad*Precio</f>
        <v>0</v>
      </c>
      <c r="H47" s="22"/>
      <c r="I47" s="24"/>
    </row>
    <row r="48" spans="2:9" ht="10.5" customHeight="1" x14ac:dyDescent="0.15">
      <c r="B48" s="103">
        <f t="shared" si="7"/>
        <v>5.0899999999999981</v>
      </c>
      <c r="C48" s="105" t="s">
        <v>157</v>
      </c>
      <c r="D48" s="22">
        <v>10</v>
      </c>
      <c r="E48" s="104" t="s">
        <v>42</v>
      </c>
      <c r="F48" s="22">
        <v>0</v>
      </c>
      <c r="G48" s="82">
        <f t="shared" si="8"/>
        <v>0</v>
      </c>
      <c r="H48" s="22"/>
      <c r="I48" s="24"/>
    </row>
    <row r="49" spans="2:9" ht="10.5" customHeight="1" thickBot="1" x14ac:dyDescent="0.2">
      <c r="B49" s="103">
        <f t="shared" si="7"/>
        <v>5.0999999999999979</v>
      </c>
      <c r="C49" s="105" t="s">
        <v>158</v>
      </c>
      <c r="D49" s="22">
        <v>40</v>
      </c>
      <c r="E49" s="104" t="s">
        <v>8</v>
      </c>
      <c r="F49" s="22">
        <v>0</v>
      </c>
      <c r="G49" s="82">
        <f t="shared" si="8"/>
        <v>0</v>
      </c>
      <c r="H49" s="22"/>
      <c r="I49" s="24"/>
    </row>
    <row r="50" spans="2:9" ht="12.75" customHeight="1" thickBot="1" x14ac:dyDescent="0.2">
      <c r="B50" s="96">
        <v>6</v>
      </c>
      <c r="C50" s="97" t="s">
        <v>46</v>
      </c>
      <c r="D50" s="98"/>
      <c r="E50" s="98"/>
      <c r="F50" s="99"/>
      <c r="G50" s="100">
        <f>SUBTOTAL(9,G51:G54)</f>
        <v>0</v>
      </c>
      <c r="H50" s="101"/>
      <c r="I50" s="19"/>
    </row>
    <row r="51" spans="2:9" ht="10.5" customHeight="1" x14ac:dyDescent="0.15">
      <c r="B51" s="103">
        <f>B50+0.01</f>
        <v>6.01</v>
      </c>
      <c r="C51" s="105" t="s">
        <v>47</v>
      </c>
      <c r="D51" s="22">
        <v>36</v>
      </c>
      <c r="E51" s="104" t="s">
        <v>8</v>
      </c>
      <c r="F51" s="22">
        <v>0</v>
      </c>
      <c r="G51" s="82">
        <f>Cantidad*Precio</f>
        <v>0</v>
      </c>
      <c r="H51" s="22"/>
      <c r="I51" s="24"/>
    </row>
    <row r="52" spans="2:9" ht="10.5" customHeight="1" x14ac:dyDescent="0.15">
      <c r="B52" s="103">
        <f t="shared" ref="B52:B54" si="10">B51+0.01</f>
        <v>6.02</v>
      </c>
      <c r="C52" s="105" t="s">
        <v>48</v>
      </c>
      <c r="D52" s="22">
        <v>64</v>
      </c>
      <c r="E52" s="104" t="s">
        <v>8</v>
      </c>
      <c r="F52" s="22">
        <v>0</v>
      </c>
      <c r="G52" s="82">
        <f>Cantidad*Precio</f>
        <v>0</v>
      </c>
      <c r="H52" s="22"/>
      <c r="I52" s="24"/>
    </row>
    <row r="53" spans="2:9" ht="10.5" customHeight="1" x14ac:dyDescent="0.15">
      <c r="B53" s="103">
        <f t="shared" si="10"/>
        <v>6.0299999999999994</v>
      </c>
      <c r="C53" s="105" t="s">
        <v>159</v>
      </c>
      <c r="D53" s="22">
        <v>33</v>
      </c>
      <c r="E53" s="104" t="s">
        <v>42</v>
      </c>
      <c r="F53" s="22">
        <v>0</v>
      </c>
      <c r="G53" s="82">
        <f>Cantidad*Precio</f>
        <v>0</v>
      </c>
      <c r="H53" s="22"/>
      <c r="I53" s="24"/>
    </row>
    <row r="54" spans="2:9" ht="10.5" customHeight="1" thickBot="1" x14ac:dyDescent="0.2">
      <c r="B54" s="103">
        <f t="shared" si="10"/>
        <v>6.0399999999999991</v>
      </c>
      <c r="C54" s="105" t="s">
        <v>50</v>
      </c>
      <c r="D54" s="22">
        <v>34</v>
      </c>
      <c r="E54" s="104" t="s">
        <v>42</v>
      </c>
      <c r="F54" s="22">
        <v>0</v>
      </c>
      <c r="G54" s="82">
        <f>Cantidad*Precio</f>
        <v>0</v>
      </c>
      <c r="H54" s="22"/>
      <c r="I54" s="24"/>
    </row>
    <row r="55" spans="2:9" ht="12.75" customHeight="1" thickBot="1" x14ac:dyDescent="0.2">
      <c r="B55" s="96">
        <v>7</v>
      </c>
      <c r="C55" s="97" t="s">
        <v>51</v>
      </c>
      <c r="D55" s="98"/>
      <c r="E55" s="98"/>
      <c r="F55" s="99"/>
      <c r="G55" s="100">
        <f>SUBTOTAL(9,G56:G59)</f>
        <v>0</v>
      </c>
      <c r="H55" s="101"/>
      <c r="I55" s="19"/>
    </row>
    <row r="56" spans="2:9" ht="10.5" customHeight="1" x14ac:dyDescent="0.15">
      <c r="B56" s="103">
        <f>B55+0.01</f>
        <v>7.01</v>
      </c>
      <c r="C56" s="105" t="s">
        <v>52</v>
      </c>
      <c r="D56" s="22">
        <v>33</v>
      </c>
      <c r="E56" s="104" t="s">
        <v>8</v>
      </c>
      <c r="F56" s="22">
        <v>0</v>
      </c>
      <c r="G56" s="82">
        <f>Cantidad*Precio</f>
        <v>0</v>
      </c>
      <c r="H56" s="22"/>
      <c r="I56" s="24"/>
    </row>
    <row r="57" spans="2:9" ht="10.5" customHeight="1" x14ac:dyDescent="0.15">
      <c r="B57" s="103">
        <f t="shared" ref="B57:B59" si="11">B56+0.01</f>
        <v>7.02</v>
      </c>
      <c r="C57" s="105" t="s">
        <v>53</v>
      </c>
      <c r="D57" s="22">
        <v>40</v>
      </c>
      <c r="E57" s="104" t="s">
        <v>42</v>
      </c>
      <c r="F57" s="22">
        <v>0</v>
      </c>
      <c r="G57" s="82">
        <f>Cantidad*Precio</f>
        <v>0</v>
      </c>
      <c r="H57" s="22"/>
      <c r="I57" s="24"/>
    </row>
    <row r="58" spans="2:9" ht="10.5" customHeight="1" x14ac:dyDescent="0.15">
      <c r="B58" s="103">
        <f t="shared" si="11"/>
        <v>7.0299999999999994</v>
      </c>
      <c r="C58" s="105" t="s">
        <v>54</v>
      </c>
      <c r="D58" s="22">
        <v>33</v>
      </c>
      <c r="E58" s="104" t="s">
        <v>8</v>
      </c>
      <c r="F58" s="22">
        <v>0</v>
      </c>
      <c r="G58" s="82">
        <f>Cantidad*Precio</f>
        <v>0</v>
      </c>
      <c r="H58" s="22"/>
      <c r="I58" s="24"/>
    </row>
    <row r="59" spans="2:9" ht="10.5" customHeight="1" thickBot="1" x14ac:dyDescent="0.2">
      <c r="B59" s="103">
        <f t="shared" si="11"/>
        <v>7.0399999999999991</v>
      </c>
      <c r="C59" s="105" t="s">
        <v>55</v>
      </c>
      <c r="D59" s="22">
        <v>9</v>
      </c>
      <c r="E59" s="104" t="s">
        <v>8</v>
      </c>
      <c r="F59" s="22">
        <v>0</v>
      </c>
      <c r="G59" s="82">
        <f>Cantidad*Precio</f>
        <v>0</v>
      </c>
      <c r="H59" s="22"/>
      <c r="I59" s="24"/>
    </row>
    <row r="60" spans="2:9" ht="12.75" customHeight="1" thickBot="1" x14ac:dyDescent="0.2">
      <c r="B60" s="96">
        <v>8</v>
      </c>
      <c r="C60" s="97" t="s">
        <v>56</v>
      </c>
      <c r="D60" s="98"/>
      <c r="E60" s="98"/>
      <c r="F60" s="99"/>
      <c r="G60" s="100">
        <f>SUBTOTAL(9,G61:G66)</f>
        <v>0</v>
      </c>
      <c r="H60" s="101"/>
      <c r="I60" s="19"/>
    </row>
    <row r="61" spans="2:9" ht="10.5" customHeight="1" x14ac:dyDescent="0.15">
      <c r="B61" s="103">
        <f t="shared" ref="B61:B105" si="12">B60+0.01</f>
        <v>8.01</v>
      </c>
      <c r="C61" s="105" t="s">
        <v>57</v>
      </c>
      <c r="D61" s="22">
        <v>278.5</v>
      </c>
      <c r="E61" s="104" t="s">
        <v>8</v>
      </c>
      <c r="F61" s="22">
        <v>0</v>
      </c>
      <c r="G61" s="82">
        <f t="shared" ref="G61:G66" si="13">Cantidad*Precio</f>
        <v>0</v>
      </c>
      <c r="H61" s="22"/>
      <c r="I61" s="24"/>
    </row>
    <row r="62" spans="2:9" ht="10.5" customHeight="1" x14ac:dyDescent="0.15">
      <c r="B62" s="103">
        <f t="shared" si="12"/>
        <v>8.02</v>
      </c>
      <c r="C62" s="105" t="s">
        <v>58</v>
      </c>
      <c r="D62" s="22">
        <v>245.5</v>
      </c>
      <c r="E62" s="104" t="s">
        <v>8</v>
      </c>
      <c r="F62" s="22">
        <v>0</v>
      </c>
      <c r="G62" s="82">
        <f t="shared" si="13"/>
        <v>0</v>
      </c>
      <c r="H62" s="22"/>
      <c r="I62" s="24"/>
    </row>
    <row r="63" spans="2:9" ht="10.5" customHeight="1" x14ac:dyDescent="0.15">
      <c r="B63" s="103">
        <f t="shared" si="12"/>
        <v>8.0299999999999994</v>
      </c>
      <c r="C63" s="105" t="s">
        <v>59</v>
      </c>
      <c r="D63" s="22">
        <v>33</v>
      </c>
      <c r="E63" s="104" t="s">
        <v>8</v>
      </c>
      <c r="F63" s="22">
        <v>0</v>
      </c>
      <c r="G63" s="82">
        <f t="shared" si="13"/>
        <v>0</v>
      </c>
      <c r="H63" s="22"/>
      <c r="I63" s="24"/>
    </row>
    <row r="64" spans="2:9" ht="10.5" customHeight="1" x14ac:dyDescent="0.15">
      <c r="B64" s="103">
        <f t="shared" si="12"/>
        <v>8.0399999999999991</v>
      </c>
      <c r="C64" s="105" t="s">
        <v>60</v>
      </c>
      <c r="D64" s="22">
        <v>80</v>
      </c>
      <c r="E64" s="104" t="s">
        <v>8</v>
      </c>
      <c r="F64" s="22">
        <v>0</v>
      </c>
      <c r="G64" s="82">
        <f t="shared" si="13"/>
        <v>0</v>
      </c>
      <c r="H64" s="22"/>
      <c r="I64" s="24"/>
    </row>
    <row r="65" spans="2:9" ht="10.5" customHeight="1" x14ac:dyDescent="0.15">
      <c r="B65" s="103">
        <f t="shared" si="12"/>
        <v>8.0499999999999989</v>
      </c>
      <c r="C65" s="105" t="s">
        <v>61</v>
      </c>
      <c r="D65" s="22">
        <v>40</v>
      </c>
      <c r="E65" s="104" t="s">
        <v>8</v>
      </c>
      <c r="F65" s="22">
        <v>0</v>
      </c>
      <c r="G65" s="82">
        <f t="shared" si="13"/>
        <v>0</v>
      </c>
      <c r="H65" s="22"/>
      <c r="I65" s="24"/>
    </row>
    <row r="66" spans="2:9" ht="10.5" customHeight="1" thickBot="1" x14ac:dyDescent="0.2">
      <c r="B66" s="103">
        <f t="shared" si="12"/>
        <v>8.0599999999999987</v>
      </c>
      <c r="C66" s="105" t="s">
        <v>62</v>
      </c>
      <c r="D66" s="22">
        <v>64</v>
      </c>
      <c r="E66" s="104" t="s">
        <v>8</v>
      </c>
      <c r="F66" s="22">
        <v>0</v>
      </c>
      <c r="G66" s="82">
        <f t="shared" si="13"/>
        <v>0</v>
      </c>
      <c r="H66" s="22"/>
      <c r="I66" s="24"/>
    </row>
    <row r="67" spans="2:9" ht="12.75" customHeight="1" thickBot="1" x14ac:dyDescent="0.2">
      <c r="B67" s="96">
        <v>9</v>
      </c>
      <c r="C67" s="97" t="s">
        <v>63</v>
      </c>
      <c r="D67" s="98"/>
      <c r="E67" s="98"/>
      <c r="F67" s="99"/>
      <c r="G67" s="100">
        <f>SUBTOTAL(9,G68:G79)</f>
        <v>0</v>
      </c>
      <c r="H67" s="101"/>
      <c r="I67" s="19"/>
    </row>
    <row r="68" spans="2:9" ht="10.5" customHeight="1" x14ac:dyDescent="0.15">
      <c r="B68" s="103">
        <f t="shared" si="12"/>
        <v>9.01</v>
      </c>
      <c r="C68" s="105" t="s">
        <v>64</v>
      </c>
      <c r="D68" s="22">
        <v>1</v>
      </c>
      <c r="E68" s="104" t="s">
        <v>12</v>
      </c>
      <c r="F68" s="22">
        <v>0</v>
      </c>
      <c r="G68" s="82">
        <f t="shared" ref="G68:G79" si="14">Cantidad*Precio</f>
        <v>0</v>
      </c>
      <c r="H68" s="22"/>
      <c r="I68" s="24"/>
    </row>
    <row r="69" spans="2:9" ht="10.5" customHeight="1" x14ac:dyDescent="0.15">
      <c r="B69" s="103">
        <f t="shared" si="12"/>
        <v>9.02</v>
      </c>
      <c r="C69" s="105" t="s">
        <v>65</v>
      </c>
      <c r="D69" s="22">
        <v>1</v>
      </c>
      <c r="E69" s="104" t="s">
        <v>12</v>
      </c>
      <c r="F69" s="22">
        <v>0</v>
      </c>
      <c r="G69" s="82">
        <f t="shared" si="14"/>
        <v>0</v>
      </c>
      <c r="H69" s="22"/>
      <c r="I69" s="24"/>
    </row>
    <row r="70" spans="2:9" ht="10.5" customHeight="1" x14ac:dyDescent="0.15">
      <c r="B70" s="103">
        <f t="shared" si="12"/>
        <v>9.0299999999999994</v>
      </c>
      <c r="C70" s="105" t="s">
        <v>66</v>
      </c>
      <c r="D70" s="22">
        <v>2</v>
      </c>
      <c r="E70" s="104" t="s">
        <v>12</v>
      </c>
      <c r="F70" s="22">
        <v>0</v>
      </c>
      <c r="G70" s="82">
        <f t="shared" si="14"/>
        <v>0</v>
      </c>
      <c r="H70" s="22"/>
      <c r="I70" s="24"/>
    </row>
    <row r="71" spans="2:9" ht="10.5" customHeight="1" x14ac:dyDescent="0.15">
      <c r="B71" s="103">
        <f t="shared" si="12"/>
        <v>9.0399999999999991</v>
      </c>
      <c r="C71" s="105" t="s">
        <v>67</v>
      </c>
      <c r="D71" s="22">
        <v>12</v>
      </c>
      <c r="E71" s="104" t="s">
        <v>42</v>
      </c>
      <c r="F71" s="22">
        <v>0</v>
      </c>
      <c r="G71" s="82">
        <f t="shared" si="14"/>
        <v>0</v>
      </c>
      <c r="H71" s="22"/>
      <c r="I71" s="24"/>
    </row>
    <row r="72" spans="2:9" ht="10.5" customHeight="1" x14ac:dyDescent="0.15">
      <c r="B72" s="103">
        <f t="shared" si="12"/>
        <v>9.0499999999999989</v>
      </c>
      <c r="C72" s="105" t="s">
        <v>68</v>
      </c>
      <c r="D72" s="22">
        <v>2.8</v>
      </c>
      <c r="E72" s="104" t="s">
        <v>42</v>
      </c>
      <c r="F72" s="22">
        <v>0</v>
      </c>
      <c r="G72" s="82">
        <f>Cantidad*Precio</f>
        <v>0</v>
      </c>
      <c r="H72" s="22"/>
      <c r="I72" s="24"/>
    </row>
    <row r="73" spans="2:9" ht="10.5" customHeight="1" x14ac:dyDescent="0.15">
      <c r="B73" s="103">
        <f t="shared" si="12"/>
        <v>9.0599999999999987</v>
      </c>
      <c r="C73" s="105" t="s">
        <v>69</v>
      </c>
      <c r="D73" s="22">
        <v>1</v>
      </c>
      <c r="E73" s="104" t="s">
        <v>12</v>
      </c>
      <c r="F73" s="22">
        <v>0</v>
      </c>
      <c r="G73" s="82">
        <f t="shared" si="14"/>
        <v>0</v>
      </c>
      <c r="H73" s="22"/>
      <c r="I73" s="24"/>
    </row>
    <row r="74" spans="2:9" ht="10.5" customHeight="1" x14ac:dyDescent="0.15">
      <c r="B74" s="103">
        <f t="shared" si="12"/>
        <v>9.0699999999999985</v>
      </c>
      <c r="C74" s="105" t="s">
        <v>70</v>
      </c>
      <c r="D74" s="22">
        <v>1</v>
      </c>
      <c r="E74" s="104" t="s">
        <v>12</v>
      </c>
      <c r="F74" s="22">
        <v>0</v>
      </c>
      <c r="G74" s="82">
        <f t="shared" si="14"/>
        <v>0</v>
      </c>
      <c r="H74" s="22"/>
      <c r="I74" s="24"/>
    </row>
    <row r="75" spans="2:9" ht="10.5" customHeight="1" x14ac:dyDescent="0.15">
      <c r="B75" s="103">
        <f t="shared" si="12"/>
        <v>9.0799999999999983</v>
      </c>
      <c r="C75" s="105" t="s">
        <v>71</v>
      </c>
      <c r="D75" s="22">
        <v>4</v>
      </c>
      <c r="E75" s="104" t="s">
        <v>12</v>
      </c>
      <c r="F75" s="22">
        <v>0</v>
      </c>
      <c r="G75" s="82">
        <f t="shared" si="14"/>
        <v>0</v>
      </c>
      <c r="H75" s="22"/>
      <c r="I75" s="24"/>
    </row>
    <row r="76" spans="2:9" ht="10.5" customHeight="1" x14ac:dyDescent="0.15">
      <c r="B76" s="103">
        <f t="shared" si="12"/>
        <v>9.0899999999999981</v>
      </c>
      <c r="C76" s="105" t="s">
        <v>129</v>
      </c>
      <c r="D76" s="22">
        <v>60</v>
      </c>
      <c r="E76" s="104" t="s">
        <v>130</v>
      </c>
      <c r="F76" s="22">
        <v>0</v>
      </c>
      <c r="G76" s="82">
        <f t="shared" ref="G76:G77" si="15">Cantidad*Precio</f>
        <v>0</v>
      </c>
      <c r="H76" s="22"/>
      <c r="I76" s="24"/>
    </row>
    <row r="77" spans="2:9" ht="10.5" customHeight="1" x14ac:dyDescent="0.15">
      <c r="B77" s="103">
        <f t="shared" si="12"/>
        <v>9.0999999999999979</v>
      </c>
      <c r="C77" s="105" t="s">
        <v>131</v>
      </c>
      <c r="D77" s="22">
        <v>1</v>
      </c>
      <c r="E77" s="104" t="s">
        <v>12</v>
      </c>
      <c r="F77" s="22">
        <v>0</v>
      </c>
      <c r="G77" s="82">
        <f t="shared" si="15"/>
        <v>0</v>
      </c>
      <c r="H77" s="22"/>
      <c r="I77" s="24"/>
    </row>
    <row r="78" spans="2:9" ht="10.5" customHeight="1" x14ac:dyDescent="0.15">
      <c r="B78" s="103">
        <f t="shared" si="12"/>
        <v>9.1099999999999977</v>
      </c>
      <c r="C78" s="105" t="s">
        <v>72</v>
      </c>
      <c r="D78" s="22">
        <v>14</v>
      </c>
      <c r="E78" s="104" t="s">
        <v>42</v>
      </c>
      <c r="F78" s="22">
        <v>0</v>
      </c>
      <c r="G78" s="82">
        <f t="shared" si="14"/>
        <v>0</v>
      </c>
      <c r="H78" s="22"/>
      <c r="I78" s="24"/>
    </row>
    <row r="79" spans="2:9" ht="10.5" customHeight="1" thickBot="1" x14ac:dyDescent="0.2">
      <c r="B79" s="103">
        <f t="shared" si="12"/>
        <v>9.1199999999999974</v>
      </c>
      <c r="C79" s="105" t="s">
        <v>73</v>
      </c>
      <c r="D79" s="22">
        <v>42</v>
      </c>
      <c r="E79" s="104" t="s">
        <v>42</v>
      </c>
      <c r="F79" s="22">
        <v>0</v>
      </c>
      <c r="G79" s="82">
        <f t="shared" si="14"/>
        <v>0</v>
      </c>
      <c r="H79" s="22"/>
      <c r="I79" s="24"/>
    </row>
    <row r="80" spans="2:9" ht="12.75" customHeight="1" thickBot="1" x14ac:dyDescent="0.2">
      <c r="B80" s="96">
        <v>10</v>
      </c>
      <c r="C80" s="97" t="s">
        <v>74</v>
      </c>
      <c r="D80" s="98"/>
      <c r="E80" s="98"/>
      <c r="F80" s="99"/>
      <c r="G80" s="100">
        <f>SUBTOTAL(9,G81:G92)</f>
        <v>0</v>
      </c>
      <c r="H80" s="101"/>
      <c r="I80" s="19"/>
    </row>
    <row r="81" spans="2:9" ht="10.5" customHeight="1" x14ac:dyDescent="0.15">
      <c r="B81" s="103">
        <f t="shared" si="12"/>
        <v>10.01</v>
      </c>
      <c r="C81" s="105" t="s">
        <v>75</v>
      </c>
      <c r="D81" s="22">
        <v>1</v>
      </c>
      <c r="E81" s="104" t="s">
        <v>12</v>
      </c>
      <c r="F81" s="22">
        <v>0</v>
      </c>
      <c r="G81" s="82">
        <f t="shared" ref="G81:G92" si="16">Cantidad*Precio</f>
        <v>0</v>
      </c>
      <c r="H81" s="22"/>
      <c r="I81" s="24"/>
    </row>
    <row r="82" spans="2:9" ht="10.5" customHeight="1" x14ac:dyDescent="0.15">
      <c r="B82" s="103">
        <f t="shared" si="12"/>
        <v>10.02</v>
      </c>
      <c r="C82" s="105" t="s">
        <v>76</v>
      </c>
      <c r="D82" s="22">
        <v>2</v>
      </c>
      <c r="E82" s="104" t="s">
        <v>12</v>
      </c>
      <c r="F82" s="22">
        <v>0</v>
      </c>
      <c r="G82" s="82">
        <f t="shared" si="16"/>
        <v>0</v>
      </c>
      <c r="H82" s="22"/>
      <c r="I82" s="24"/>
    </row>
    <row r="83" spans="2:9" ht="10.5" customHeight="1" x14ac:dyDescent="0.15">
      <c r="B83" s="103">
        <f t="shared" si="12"/>
        <v>10.029999999999999</v>
      </c>
      <c r="C83" s="105" t="s">
        <v>77</v>
      </c>
      <c r="D83" s="22">
        <v>4</v>
      </c>
      <c r="E83" s="104" t="s">
        <v>12</v>
      </c>
      <c r="F83" s="22">
        <v>0</v>
      </c>
      <c r="G83" s="82">
        <f t="shared" si="16"/>
        <v>0</v>
      </c>
      <c r="H83" s="22"/>
      <c r="I83" s="24"/>
    </row>
    <row r="84" spans="2:9" ht="10.5" customHeight="1" x14ac:dyDescent="0.15">
      <c r="B84" s="103">
        <f t="shared" si="12"/>
        <v>10.039999999999999</v>
      </c>
      <c r="C84" s="105" t="s">
        <v>78</v>
      </c>
      <c r="D84" s="22">
        <v>4</v>
      </c>
      <c r="E84" s="104" t="s">
        <v>12</v>
      </c>
      <c r="F84" s="22">
        <v>0</v>
      </c>
      <c r="G84" s="82">
        <f t="shared" si="16"/>
        <v>0</v>
      </c>
      <c r="H84" s="22"/>
      <c r="I84" s="24"/>
    </row>
    <row r="85" spans="2:9" ht="10.5" customHeight="1" x14ac:dyDescent="0.15">
      <c r="B85" s="103">
        <f t="shared" si="12"/>
        <v>10.049999999999999</v>
      </c>
      <c r="C85" s="105" t="s">
        <v>79</v>
      </c>
      <c r="D85" s="22">
        <v>3</v>
      </c>
      <c r="E85" s="104" t="s">
        <v>12</v>
      </c>
      <c r="F85" s="22">
        <v>0</v>
      </c>
      <c r="G85" s="82">
        <f t="shared" si="16"/>
        <v>0</v>
      </c>
      <c r="H85" s="22"/>
      <c r="I85" s="24"/>
    </row>
    <row r="86" spans="2:9" ht="10.5" customHeight="1" x14ac:dyDescent="0.15">
      <c r="B86" s="103">
        <f t="shared" si="12"/>
        <v>10.059999999999999</v>
      </c>
      <c r="C86" s="105" t="s">
        <v>80</v>
      </c>
      <c r="D86" s="22">
        <v>1</v>
      </c>
      <c r="E86" s="104" t="s">
        <v>12</v>
      </c>
      <c r="F86" s="22">
        <v>0</v>
      </c>
      <c r="G86" s="82">
        <f t="shared" si="16"/>
        <v>0</v>
      </c>
      <c r="H86" s="22"/>
      <c r="I86" s="24"/>
    </row>
    <row r="87" spans="2:9" ht="10.5" customHeight="1" x14ac:dyDescent="0.15">
      <c r="B87" s="103">
        <f t="shared" si="12"/>
        <v>10.069999999999999</v>
      </c>
      <c r="C87" s="105" t="s">
        <v>81</v>
      </c>
      <c r="D87" s="22">
        <v>5</v>
      </c>
      <c r="E87" s="104" t="s">
        <v>12</v>
      </c>
      <c r="F87" s="22">
        <v>0</v>
      </c>
      <c r="G87" s="82">
        <f t="shared" si="16"/>
        <v>0</v>
      </c>
      <c r="H87" s="22"/>
      <c r="I87" s="24"/>
    </row>
    <row r="88" spans="2:9" ht="10.5" customHeight="1" x14ac:dyDescent="0.15">
      <c r="B88" s="103">
        <f t="shared" si="12"/>
        <v>10.079999999999998</v>
      </c>
      <c r="C88" s="105" t="s">
        <v>82</v>
      </c>
      <c r="D88" s="22">
        <v>2</v>
      </c>
      <c r="E88" s="104" t="s">
        <v>12</v>
      </c>
      <c r="F88" s="22">
        <v>0</v>
      </c>
      <c r="G88" s="82">
        <f t="shared" si="16"/>
        <v>0</v>
      </c>
      <c r="H88" s="22"/>
      <c r="I88" s="24"/>
    </row>
    <row r="89" spans="2:9" ht="10.5" customHeight="1" x14ac:dyDescent="0.15">
      <c r="B89" s="103">
        <f t="shared" si="12"/>
        <v>10.089999999999998</v>
      </c>
      <c r="C89" s="105" t="s">
        <v>83</v>
      </c>
      <c r="D89" s="22">
        <v>2</v>
      </c>
      <c r="E89" s="104" t="s">
        <v>12</v>
      </c>
      <c r="F89" s="22">
        <v>0</v>
      </c>
      <c r="G89" s="82">
        <f t="shared" si="16"/>
        <v>0</v>
      </c>
      <c r="H89" s="22"/>
      <c r="I89" s="24"/>
    </row>
    <row r="90" spans="2:9" ht="10.5" customHeight="1" x14ac:dyDescent="0.15">
      <c r="B90" s="103">
        <f t="shared" si="12"/>
        <v>10.099999999999998</v>
      </c>
      <c r="C90" s="105" t="s">
        <v>84</v>
      </c>
      <c r="D90" s="22">
        <v>1</v>
      </c>
      <c r="E90" s="104" t="s">
        <v>12</v>
      </c>
      <c r="F90" s="22">
        <v>0</v>
      </c>
      <c r="G90" s="82">
        <f t="shared" si="16"/>
        <v>0</v>
      </c>
      <c r="H90" s="22"/>
      <c r="I90" s="24"/>
    </row>
    <row r="91" spans="2:9" ht="10.5" customHeight="1" x14ac:dyDescent="0.15">
      <c r="B91" s="103">
        <f t="shared" si="12"/>
        <v>10.109999999999998</v>
      </c>
      <c r="C91" s="105" t="s">
        <v>85</v>
      </c>
      <c r="D91" s="22">
        <v>3</v>
      </c>
      <c r="E91" s="104" t="s">
        <v>12</v>
      </c>
      <c r="F91" s="22">
        <v>0</v>
      </c>
      <c r="G91" s="82">
        <f t="shared" si="16"/>
        <v>0</v>
      </c>
      <c r="H91" s="22"/>
      <c r="I91" s="24"/>
    </row>
    <row r="92" spans="2:9" ht="10.5" customHeight="1" thickBot="1" x14ac:dyDescent="0.2">
      <c r="B92" s="103">
        <f t="shared" si="12"/>
        <v>10.119999999999997</v>
      </c>
      <c r="C92" s="105" t="s">
        <v>86</v>
      </c>
      <c r="D92" s="22">
        <v>35</v>
      </c>
      <c r="E92" s="104" t="s">
        <v>42</v>
      </c>
      <c r="F92" s="22">
        <v>0</v>
      </c>
      <c r="G92" s="82">
        <f t="shared" si="16"/>
        <v>0</v>
      </c>
      <c r="H92" s="22"/>
      <c r="I92" s="24"/>
    </row>
    <row r="93" spans="2:9" ht="12.75" customHeight="1" thickBot="1" x14ac:dyDescent="0.2">
      <c r="B93" s="96">
        <v>11</v>
      </c>
      <c r="C93" s="134" t="s">
        <v>87</v>
      </c>
      <c r="D93" s="98"/>
      <c r="E93" s="98"/>
      <c r="F93" s="99"/>
      <c r="G93" s="17">
        <f>SUBTOTAL(9,G94:G98)</f>
        <v>0</v>
      </c>
      <c r="H93" s="101"/>
      <c r="I93" s="19"/>
    </row>
    <row r="94" spans="2:9" ht="10.5" customHeight="1" x14ac:dyDescent="0.15">
      <c r="B94" s="103">
        <f t="shared" ref="B94:B100" si="17">B93+0.01</f>
        <v>11.01</v>
      </c>
      <c r="C94" s="105" t="s">
        <v>138</v>
      </c>
      <c r="D94" s="22">
        <v>1</v>
      </c>
      <c r="E94" s="104" t="s">
        <v>12</v>
      </c>
      <c r="F94" s="22">
        <v>0</v>
      </c>
      <c r="G94" s="82">
        <f>Cantidad*Precio</f>
        <v>0</v>
      </c>
      <c r="H94" s="22"/>
      <c r="I94" s="24"/>
    </row>
    <row r="95" spans="2:9" ht="10.5" customHeight="1" x14ac:dyDescent="0.15">
      <c r="B95" s="103">
        <f t="shared" si="17"/>
        <v>11.02</v>
      </c>
      <c r="C95" s="105" t="s">
        <v>139</v>
      </c>
      <c r="D95" s="22">
        <v>3</v>
      </c>
      <c r="E95" s="104" t="s">
        <v>12</v>
      </c>
      <c r="F95" s="22">
        <v>0</v>
      </c>
      <c r="G95" s="82">
        <f>Cantidad*Precio</f>
        <v>0</v>
      </c>
      <c r="H95" s="22"/>
      <c r="I95" s="24"/>
    </row>
    <row r="96" spans="2:9" ht="10.5" customHeight="1" x14ac:dyDescent="0.15">
      <c r="B96" s="103">
        <f t="shared" si="17"/>
        <v>11.03</v>
      </c>
      <c r="C96" s="105" t="s">
        <v>140</v>
      </c>
      <c r="D96" s="22">
        <v>1</v>
      </c>
      <c r="E96" s="104" t="s">
        <v>12</v>
      </c>
      <c r="F96" s="22">
        <v>0</v>
      </c>
      <c r="G96" s="82">
        <f>Cantidad*Precio</f>
        <v>0</v>
      </c>
      <c r="H96" s="22"/>
      <c r="I96" s="24"/>
    </row>
    <row r="97" spans="2:9" ht="10.5" customHeight="1" x14ac:dyDescent="0.15">
      <c r="B97" s="103">
        <f t="shared" si="17"/>
        <v>11.04</v>
      </c>
      <c r="C97" s="105" t="s">
        <v>141</v>
      </c>
      <c r="D97" s="22">
        <v>1</v>
      </c>
      <c r="E97" s="104" t="s">
        <v>12</v>
      </c>
      <c r="F97" s="22">
        <v>0</v>
      </c>
      <c r="G97" s="82">
        <f>Cantidad*Precio</f>
        <v>0</v>
      </c>
      <c r="H97" s="22"/>
      <c r="I97" s="24"/>
    </row>
    <row r="98" spans="2:9" ht="10.5" customHeight="1" thickBot="1" x14ac:dyDescent="0.2">
      <c r="B98" s="103">
        <f t="shared" si="17"/>
        <v>11.049999999999999</v>
      </c>
      <c r="C98" s="105" t="s">
        <v>142</v>
      </c>
      <c r="D98" s="22">
        <v>1</v>
      </c>
      <c r="E98" s="104" t="s">
        <v>12</v>
      </c>
      <c r="F98" s="22">
        <v>0</v>
      </c>
      <c r="G98" s="82">
        <f>Cantidad*Precio</f>
        <v>0</v>
      </c>
      <c r="H98" s="22"/>
      <c r="I98" s="24"/>
    </row>
    <row r="99" spans="2:9" ht="12.75" customHeight="1" thickBot="1" x14ac:dyDescent="0.2">
      <c r="B99" s="96">
        <v>12</v>
      </c>
      <c r="C99" s="134" t="s">
        <v>88</v>
      </c>
      <c r="D99" s="98"/>
      <c r="E99" s="98"/>
      <c r="F99" s="99"/>
      <c r="G99" s="17">
        <f>SUBTOTAL(9,G100:G103)</f>
        <v>0</v>
      </c>
      <c r="H99" s="101"/>
      <c r="I99" s="19"/>
    </row>
    <row r="100" spans="2:9" ht="10.5" customHeight="1" x14ac:dyDescent="0.15">
      <c r="B100" s="103">
        <f t="shared" si="17"/>
        <v>12.01</v>
      </c>
      <c r="C100" s="105" t="s">
        <v>89</v>
      </c>
      <c r="D100" s="22">
        <v>4</v>
      </c>
      <c r="E100" s="104" t="s">
        <v>12</v>
      </c>
      <c r="F100" s="22">
        <v>0</v>
      </c>
      <c r="G100" s="82">
        <f>Cantidad*Precio</f>
        <v>0</v>
      </c>
      <c r="H100" s="22"/>
      <c r="I100" s="24"/>
    </row>
    <row r="101" spans="2:9" ht="10.5" customHeight="1" x14ac:dyDescent="0.15">
      <c r="B101" s="103">
        <f>B100+0.01</f>
        <v>12.02</v>
      </c>
      <c r="C101" s="105" t="s">
        <v>90</v>
      </c>
      <c r="D101" s="22">
        <v>1</v>
      </c>
      <c r="E101" s="104" t="s">
        <v>12</v>
      </c>
      <c r="F101" s="22">
        <v>0</v>
      </c>
      <c r="G101" s="82">
        <f>Cantidad*Precio</f>
        <v>0</v>
      </c>
      <c r="H101" s="22"/>
      <c r="I101" s="24"/>
    </row>
    <row r="102" spans="2:9" ht="10.5" customHeight="1" x14ac:dyDescent="0.15">
      <c r="B102" s="103">
        <f>B101+0.01</f>
        <v>12.03</v>
      </c>
      <c r="C102" s="105" t="s">
        <v>91</v>
      </c>
      <c r="D102" s="22">
        <v>1</v>
      </c>
      <c r="E102" s="104" t="s">
        <v>12</v>
      </c>
      <c r="F102" s="22">
        <v>0</v>
      </c>
      <c r="G102" s="82">
        <f>Cantidad*Precio</f>
        <v>0</v>
      </c>
      <c r="H102" s="22"/>
      <c r="I102" s="24"/>
    </row>
    <row r="103" spans="2:9" ht="10.5" customHeight="1" thickBot="1" x14ac:dyDescent="0.2">
      <c r="B103" s="103">
        <f>B102+0.01</f>
        <v>12.04</v>
      </c>
      <c r="C103" s="105" t="s">
        <v>92</v>
      </c>
      <c r="D103" s="22">
        <v>1</v>
      </c>
      <c r="E103" s="104" t="s">
        <v>12</v>
      </c>
      <c r="F103" s="22">
        <v>0</v>
      </c>
      <c r="G103" s="82">
        <f>Cantidad*Precio</f>
        <v>0</v>
      </c>
      <c r="H103" s="22"/>
      <c r="I103" s="24"/>
    </row>
    <row r="104" spans="2:9" ht="12.75" customHeight="1" thickBot="1" x14ac:dyDescent="0.2">
      <c r="B104" s="96">
        <v>13</v>
      </c>
      <c r="C104" s="97" t="s">
        <v>93</v>
      </c>
      <c r="D104" s="98"/>
      <c r="E104" s="98"/>
      <c r="F104" s="99"/>
      <c r="G104" s="100">
        <f>SUBTOTAL(9,G105:G105)</f>
        <v>0</v>
      </c>
      <c r="H104" s="101"/>
      <c r="I104" s="19"/>
    </row>
    <row r="105" spans="2:9" s="109" customFormat="1" ht="18.75" thickBot="1" x14ac:dyDescent="0.25">
      <c r="B105" s="103">
        <f t="shared" si="12"/>
        <v>13.01</v>
      </c>
      <c r="C105" s="135" t="s">
        <v>94</v>
      </c>
      <c r="D105" s="27">
        <v>70</v>
      </c>
      <c r="E105" s="108" t="s">
        <v>95</v>
      </c>
      <c r="F105" s="27">
        <v>0</v>
      </c>
      <c r="G105" s="85">
        <f>Cantidad*Precio</f>
        <v>0</v>
      </c>
      <c r="H105" s="27"/>
      <c r="I105" s="28"/>
    </row>
    <row r="106" spans="2:9" ht="12.75" customHeight="1" thickBot="1" x14ac:dyDescent="0.2">
      <c r="B106" s="96">
        <v>14</v>
      </c>
      <c r="C106" s="97" t="s">
        <v>96</v>
      </c>
      <c r="D106" s="98"/>
      <c r="E106" s="98"/>
      <c r="F106" s="99"/>
      <c r="G106" s="100">
        <f>SUBTOTAL(9,G107:G123)</f>
        <v>0</v>
      </c>
      <c r="H106" s="101"/>
      <c r="I106" s="19"/>
    </row>
    <row r="107" spans="2:9" ht="10.5" customHeight="1" x14ac:dyDescent="0.15">
      <c r="B107" s="103">
        <f t="shared" ref="B107:B123" si="18">B106+0.01</f>
        <v>14.01</v>
      </c>
      <c r="C107" s="105" t="s">
        <v>97</v>
      </c>
      <c r="D107" s="22">
        <v>1</v>
      </c>
      <c r="E107" s="104" t="s">
        <v>12</v>
      </c>
      <c r="F107" s="22">
        <v>0</v>
      </c>
      <c r="G107" s="82">
        <f>Cantidad*Precio</f>
        <v>0</v>
      </c>
      <c r="H107" s="22"/>
      <c r="I107" s="24"/>
    </row>
    <row r="108" spans="2:9" ht="10.5" customHeight="1" x14ac:dyDescent="0.15">
      <c r="B108" s="103">
        <f t="shared" si="18"/>
        <v>14.02</v>
      </c>
      <c r="C108" s="105" t="s">
        <v>177</v>
      </c>
      <c r="D108" s="22">
        <v>1</v>
      </c>
      <c r="E108" s="104" t="s">
        <v>12</v>
      </c>
      <c r="F108" s="22">
        <v>0</v>
      </c>
      <c r="G108" s="82">
        <f>Cantidad*Precio</f>
        <v>0</v>
      </c>
      <c r="H108" s="22"/>
      <c r="I108" s="24"/>
    </row>
    <row r="109" spans="2:9" ht="10.5" customHeight="1" x14ac:dyDescent="0.15">
      <c r="B109" s="103">
        <f t="shared" si="18"/>
        <v>14.03</v>
      </c>
      <c r="C109" s="105" t="s">
        <v>136</v>
      </c>
      <c r="D109" s="22">
        <v>20</v>
      </c>
      <c r="E109" s="104" t="s">
        <v>42</v>
      </c>
      <c r="F109" s="22">
        <v>0</v>
      </c>
      <c r="G109" s="82">
        <f>Cantidad*Precio</f>
        <v>0</v>
      </c>
      <c r="H109" s="22"/>
      <c r="I109" s="24"/>
    </row>
    <row r="110" spans="2:9" ht="10.5" customHeight="1" x14ac:dyDescent="0.15">
      <c r="B110" s="103">
        <f t="shared" si="18"/>
        <v>14.04</v>
      </c>
      <c r="C110" s="105" t="s">
        <v>145</v>
      </c>
      <c r="D110" s="22">
        <v>20</v>
      </c>
      <c r="E110" s="104" t="s">
        <v>42</v>
      </c>
      <c r="F110" s="22">
        <v>0</v>
      </c>
      <c r="G110" s="82">
        <f>Cantidad*Precio</f>
        <v>0</v>
      </c>
      <c r="H110" s="22"/>
      <c r="I110" s="24"/>
    </row>
    <row r="111" spans="2:9" ht="10.5" customHeight="1" x14ac:dyDescent="0.15">
      <c r="B111" s="103">
        <f t="shared" si="18"/>
        <v>14.049999999999999</v>
      </c>
      <c r="C111" s="105" t="s">
        <v>98</v>
      </c>
      <c r="D111" s="22">
        <v>1</v>
      </c>
      <c r="E111" s="104" t="s">
        <v>12</v>
      </c>
      <c r="F111" s="22">
        <v>0</v>
      </c>
      <c r="G111" s="82">
        <f t="shared" ref="G111:G121" si="19">Cantidad*Precio</f>
        <v>0</v>
      </c>
      <c r="H111" s="22"/>
      <c r="I111" s="24"/>
    </row>
    <row r="112" spans="2:9" ht="10.5" customHeight="1" x14ac:dyDescent="0.15">
      <c r="B112" s="103">
        <f t="shared" si="18"/>
        <v>14.059999999999999</v>
      </c>
      <c r="C112" s="105" t="s">
        <v>144</v>
      </c>
      <c r="D112" s="22">
        <v>2</v>
      </c>
      <c r="E112" s="104" t="s">
        <v>12</v>
      </c>
      <c r="F112" s="22">
        <v>0</v>
      </c>
      <c r="G112" s="82">
        <f t="shared" si="19"/>
        <v>0</v>
      </c>
      <c r="H112" s="22"/>
      <c r="I112" s="24"/>
    </row>
    <row r="113" spans="2:9" ht="10.5" customHeight="1" x14ac:dyDescent="0.15">
      <c r="B113" s="103">
        <f t="shared" si="18"/>
        <v>14.069999999999999</v>
      </c>
      <c r="C113" s="105" t="s">
        <v>99</v>
      </c>
      <c r="D113" s="22">
        <v>1</v>
      </c>
      <c r="E113" s="104" t="s">
        <v>12</v>
      </c>
      <c r="F113" s="22">
        <v>0</v>
      </c>
      <c r="G113" s="82">
        <f t="shared" si="19"/>
        <v>0</v>
      </c>
      <c r="H113" s="22"/>
      <c r="I113" s="24"/>
    </row>
    <row r="114" spans="2:9" ht="10.5" customHeight="1" x14ac:dyDescent="0.15">
      <c r="B114" s="103">
        <f t="shared" si="18"/>
        <v>14.079999999999998</v>
      </c>
      <c r="C114" s="105" t="s">
        <v>100</v>
      </c>
      <c r="D114" s="22">
        <v>1</v>
      </c>
      <c r="E114" s="104" t="s">
        <v>12</v>
      </c>
      <c r="F114" s="22">
        <v>0</v>
      </c>
      <c r="G114" s="82">
        <f t="shared" si="19"/>
        <v>0</v>
      </c>
      <c r="H114" s="22"/>
      <c r="I114" s="24"/>
    </row>
    <row r="115" spans="2:9" ht="10.5" customHeight="1" x14ac:dyDescent="0.15">
      <c r="B115" s="103">
        <f t="shared" si="18"/>
        <v>14.089999999999998</v>
      </c>
      <c r="C115" s="105" t="s">
        <v>101</v>
      </c>
      <c r="D115" s="22">
        <v>1</v>
      </c>
      <c r="E115" s="104" t="s">
        <v>12</v>
      </c>
      <c r="F115" s="22">
        <v>0</v>
      </c>
      <c r="G115" s="82">
        <f t="shared" si="19"/>
        <v>0</v>
      </c>
      <c r="H115" s="22"/>
      <c r="I115" s="24"/>
    </row>
    <row r="116" spans="2:9" ht="10.5" customHeight="1" x14ac:dyDescent="0.15">
      <c r="B116" s="103">
        <f t="shared" si="18"/>
        <v>14.099999999999998</v>
      </c>
      <c r="C116" s="105" t="s">
        <v>133</v>
      </c>
      <c r="D116" s="22">
        <v>2</v>
      </c>
      <c r="E116" s="104" t="s">
        <v>12</v>
      </c>
      <c r="F116" s="22">
        <v>0</v>
      </c>
      <c r="G116" s="82">
        <f t="shared" ref="G116:G117" si="20">Cantidad*Precio</f>
        <v>0</v>
      </c>
      <c r="H116" s="22"/>
      <c r="I116" s="24"/>
    </row>
    <row r="117" spans="2:9" ht="10.5" customHeight="1" x14ac:dyDescent="0.15">
      <c r="B117" s="103">
        <f t="shared" si="18"/>
        <v>14.109999999999998</v>
      </c>
      <c r="C117" s="105" t="s">
        <v>132</v>
      </c>
      <c r="D117" s="22">
        <v>4</v>
      </c>
      <c r="E117" s="104" t="s">
        <v>12</v>
      </c>
      <c r="F117" s="22">
        <v>0</v>
      </c>
      <c r="G117" s="82">
        <f t="shared" si="20"/>
        <v>0</v>
      </c>
      <c r="H117" s="22"/>
      <c r="I117" s="24"/>
    </row>
    <row r="118" spans="2:9" ht="10.5" customHeight="1" x14ac:dyDescent="0.15">
      <c r="B118" s="103">
        <f t="shared" si="18"/>
        <v>14.119999999999997</v>
      </c>
      <c r="C118" s="105" t="s">
        <v>102</v>
      </c>
      <c r="D118" s="22">
        <v>2</v>
      </c>
      <c r="E118" s="104" t="s">
        <v>12</v>
      </c>
      <c r="F118" s="22">
        <v>0</v>
      </c>
      <c r="G118" s="82">
        <f t="shared" ref="G118" si="21">Cantidad*Precio</f>
        <v>0</v>
      </c>
      <c r="H118" s="22"/>
      <c r="I118" s="24"/>
    </row>
    <row r="119" spans="2:9" ht="10.5" customHeight="1" x14ac:dyDescent="0.15">
      <c r="B119" s="103">
        <f t="shared" si="18"/>
        <v>14.129999999999997</v>
      </c>
      <c r="C119" s="105" t="s">
        <v>103</v>
      </c>
      <c r="D119" s="22">
        <v>1</v>
      </c>
      <c r="E119" s="104" t="s">
        <v>12</v>
      </c>
      <c r="F119" s="22">
        <v>0</v>
      </c>
      <c r="G119" s="82">
        <f t="shared" si="19"/>
        <v>0</v>
      </c>
      <c r="H119" s="22"/>
      <c r="I119" s="24"/>
    </row>
    <row r="120" spans="2:9" ht="10.5" customHeight="1" x14ac:dyDescent="0.15">
      <c r="B120" s="103">
        <f t="shared" si="18"/>
        <v>14.139999999999997</v>
      </c>
      <c r="C120" s="105" t="s">
        <v>127</v>
      </c>
      <c r="D120" s="22">
        <v>1</v>
      </c>
      <c r="E120" s="104" t="s">
        <v>104</v>
      </c>
      <c r="F120" s="22">
        <v>0</v>
      </c>
      <c r="G120" s="82">
        <f t="shared" si="19"/>
        <v>0</v>
      </c>
      <c r="H120" s="22"/>
      <c r="I120" s="24"/>
    </row>
    <row r="121" spans="2:9" ht="10.5" customHeight="1" x14ac:dyDescent="0.15">
      <c r="B121" s="103">
        <f t="shared" si="18"/>
        <v>14.149999999999997</v>
      </c>
      <c r="C121" s="105" t="s">
        <v>105</v>
      </c>
      <c r="D121" s="22">
        <v>20</v>
      </c>
      <c r="E121" s="104" t="s">
        <v>42</v>
      </c>
      <c r="F121" s="22">
        <v>0</v>
      </c>
      <c r="G121" s="82">
        <f t="shared" si="19"/>
        <v>0</v>
      </c>
      <c r="H121" s="22"/>
      <c r="I121" s="24"/>
    </row>
    <row r="122" spans="2:9" ht="10.5" customHeight="1" x14ac:dyDescent="0.15">
      <c r="B122" s="103">
        <f t="shared" si="18"/>
        <v>14.159999999999997</v>
      </c>
      <c r="C122" s="105" t="s">
        <v>106</v>
      </c>
      <c r="D122" s="22">
        <v>10</v>
      </c>
      <c r="E122" s="104" t="s">
        <v>15</v>
      </c>
      <c r="F122" s="22">
        <v>0</v>
      </c>
      <c r="G122" s="82">
        <f>Cantidad*Precio</f>
        <v>0</v>
      </c>
      <c r="H122" s="22"/>
      <c r="I122" s="24"/>
    </row>
    <row r="123" spans="2:9" ht="10.5" customHeight="1" x14ac:dyDescent="0.15">
      <c r="B123" s="103">
        <f t="shared" si="18"/>
        <v>14.169999999999996</v>
      </c>
      <c r="C123" s="105" t="s">
        <v>107</v>
      </c>
      <c r="D123" s="22">
        <v>1</v>
      </c>
      <c r="E123" s="104" t="s">
        <v>104</v>
      </c>
      <c r="F123" s="22">
        <v>0</v>
      </c>
      <c r="G123" s="82">
        <f>Cantidad*Precio</f>
        <v>0</v>
      </c>
      <c r="H123" s="22"/>
      <c r="I123" s="24"/>
    </row>
    <row r="124" spans="2:9" ht="10.5" customHeight="1" thickBot="1" x14ac:dyDescent="0.2">
      <c r="B124" s="103"/>
      <c r="C124" s="105"/>
      <c r="D124" s="31"/>
      <c r="E124" s="104"/>
      <c r="F124" s="31"/>
      <c r="G124" s="136"/>
      <c r="H124" s="31"/>
      <c r="I124" s="32"/>
    </row>
    <row r="125" spans="2:9" ht="14.25" thickBot="1" x14ac:dyDescent="0.3">
      <c r="B125" s="33"/>
      <c r="C125" s="113" t="s">
        <v>108</v>
      </c>
      <c r="D125" s="35"/>
      <c r="E125" s="114"/>
      <c r="F125" s="37"/>
      <c r="G125" s="115">
        <f>SUBTOTAL(9,G4:G123)</f>
        <v>0</v>
      </c>
      <c r="H125" s="38"/>
      <c r="I125" s="39"/>
    </row>
    <row r="126" spans="2:9" ht="12.75" customHeight="1" x14ac:dyDescent="0.2">
      <c r="B126" s="137"/>
      <c r="C126" s="138"/>
      <c r="D126" s="42"/>
      <c r="E126" s="138"/>
      <c r="F126" s="43"/>
      <c r="G126" s="139"/>
      <c r="H126" s="45"/>
      <c r="I126" s="116"/>
    </row>
    <row r="127" spans="2:9" ht="10.5" customHeight="1" x14ac:dyDescent="0.2">
      <c r="B127" s="137"/>
      <c r="C127" s="47" t="s">
        <v>109</v>
      </c>
      <c r="D127" s="48"/>
      <c r="E127" s="49"/>
      <c r="F127" s="50"/>
      <c r="G127" s="139"/>
      <c r="H127" s="51"/>
      <c r="I127" s="116"/>
    </row>
    <row r="128" spans="2:9" ht="10.5" customHeight="1" x14ac:dyDescent="0.2">
      <c r="B128" s="137"/>
      <c r="C128" s="52" t="s">
        <v>110</v>
      </c>
      <c r="D128" s="48">
        <v>0.1</v>
      </c>
      <c r="E128" s="49" t="s">
        <v>111</v>
      </c>
      <c r="F128" s="51">
        <f t="shared" ref="F128:F134" si="22">D128*$G$125</f>
        <v>0</v>
      </c>
      <c r="G128" s="140"/>
      <c r="H128" s="51"/>
      <c r="I128" s="116"/>
    </row>
    <row r="129" spans="2:9" ht="10.5" customHeight="1" x14ac:dyDescent="0.2">
      <c r="B129" s="137"/>
      <c r="C129" s="52" t="s">
        <v>112</v>
      </c>
      <c r="D129" s="48">
        <v>2.5000000000000001E-2</v>
      </c>
      <c r="E129" s="49" t="s">
        <v>111</v>
      </c>
      <c r="F129" s="51">
        <f t="shared" si="22"/>
        <v>0</v>
      </c>
      <c r="G129" s="140"/>
      <c r="H129" s="51"/>
      <c r="I129" s="116"/>
    </row>
    <row r="130" spans="2:9" ht="10.5" customHeight="1" x14ac:dyDescent="0.2">
      <c r="B130" s="137"/>
      <c r="C130" s="52" t="s">
        <v>113</v>
      </c>
      <c r="D130" s="48">
        <v>0.05</v>
      </c>
      <c r="E130" s="49" t="s">
        <v>111</v>
      </c>
      <c r="F130" s="51">
        <f t="shared" si="22"/>
        <v>0</v>
      </c>
      <c r="G130" s="140"/>
      <c r="H130" s="51"/>
      <c r="I130" s="116"/>
    </row>
    <row r="131" spans="2:9" ht="10.5" customHeight="1" x14ac:dyDescent="0.2">
      <c r="B131" s="137"/>
      <c r="C131" s="52" t="s">
        <v>114</v>
      </c>
      <c r="D131" s="48">
        <v>4.6399999999999997E-2</v>
      </c>
      <c r="E131" s="49" t="s">
        <v>111</v>
      </c>
      <c r="F131" s="51">
        <f t="shared" si="22"/>
        <v>0</v>
      </c>
      <c r="G131" s="140"/>
      <c r="H131" s="51"/>
      <c r="I131" s="116"/>
    </row>
    <row r="132" spans="2:9" ht="10.5" customHeight="1" x14ac:dyDescent="0.2">
      <c r="B132" s="137"/>
      <c r="C132" s="52" t="s">
        <v>115</v>
      </c>
      <c r="D132" s="48">
        <v>0.01</v>
      </c>
      <c r="E132" s="49" t="s">
        <v>111</v>
      </c>
      <c r="F132" s="51">
        <f t="shared" si="22"/>
        <v>0</v>
      </c>
      <c r="G132" s="140"/>
      <c r="H132" s="51"/>
      <c r="I132" s="116"/>
    </row>
    <row r="133" spans="2:9" ht="10.5" customHeight="1" x14ac:dyDescent="0.2">
      <c r="B133" s="137"/>
      <c r="C133" s="52" t="s">
        <v>116</v>
      </c>
      <c r="D133" s="48">
        <v>0.05</v>
      </c>
      <c r="E133" s="49" t="s">
        <v>111</v>
      </c>
      <c r="F133" s="51">
        <f t="shared" si="22"/>
        <v>0</v>
      </c>
      <c r="G133" s="140"/>
      <c r="H133" s="51"/>
      <c r="I133" s="116"/>
    </row>
    <row r="134" spans="2:9" ht="10.5" customHeight="1" x14ac:dyDescent="0.2">
      <c r="B134" s="137"/>
      <c r="C134" s="52" t="s">
        <v>117</v>
      </c>
      <c r="D134" s="48">
        <v>1E-3</v>
      </c>
      <c r="E134" s="49" t="s">
        <v>111</v>
      </c>
      <c r="F134" s="51">
        <f t="shared" si="22"/>
        <v>0</v>
      </c>
      <c r="G134" s="141"/>
      <c r="H134" s="53"/>
      <c r="I134" s="116"/>
    </row>
    <row r="135" spans="2:9" ht="10.5" customHeight="1" x14ac:dyDescent="0.2">
      <c r="B135" s="137"/>
      <c r="C135" s="52" t="s">
        <v>118</v>
      </c>
      <c r="D135" s="48">
        <v>0.18</v>
      </c>
      <c r="E135" s="120" t="s">
        <v>119</v>
      </c>
      <c r="F135" s="51">
        <f>D135*$F$128</f>
        <v>0</v>
      </c>
      <c r="H135" s="142"/>
      <c r="I135" s="116"/>
    </row>
    <row r="136" spans="2:9" ht="13.5" thickBot="1" x14ac:dyDescent="0.25">
      <c r="B136" s="137"/>
      <c r="C136" s="138"/>
      <c r="D136" s="56"/>
      <c r="E136" s="143"/>
      <c r="F136" s="144"/>
      <c r="G136" s="139"/>
      <c r="H136" s="111"/>
      <c r="I136" s="116"/>
    </row>
    <row r="137" spans="2:9" ht="14.25" thickBot="1" x14ac:dyDescent="0.3">
      <c r="B137" s="33"/>
      <c r="C137" s="113" t="s">
        <v>120</v>
      </c>
      <c r="D137" s="35"/>
      <c r="E137" s="114"/>
      <c r="F137" s="37"/>
      <c r="G137" s="115">
        <f>SUM(F128:F135)+G125</f>
        <v>0</v>
      </c>
      <c r="H137" s="38"/>
      <c r="I137" s="39"/>
    </row>
    <row r="138" spans="2:9" ht="13.5" x14ac:dyDescent="0.25">
      <c r="B138" s="137"/>
      <c r="C138" s="145"/>
      <c r="D138" s="61"/>
      <c r="E138" s="146"/>
      <c r="F138" s="63"/>
      <c r="G138" s="147"/>
      <c r="H138" s="65"/>
      <c r="I138" s="66"/>
    </row>
    <row r="139" spans="2:9" ht="10.5" customHeight="1" x14ac:dyDescent="0.15">
      <c r="C139" s="111" t="s">
        <v>121</v>
      </c>
      <c r="D139" s="67">
        <v>0.05</v>
      </c>
      <c r="E139" s="119" t="s">
        <v>111</v>
      </c>
      <c r="F139" s="69">
        <f>D139*$G$125</f>
        <v>0</v>
      </c>
      <c r="G139" s="148"/>
      <c r="H139" s="69"/>
      <c r="I139" s="116"/>
    </row>
    <row r="140" spans="2:9" ht="14.25" thickBot="1" x14ac:dyDescent="0.3">
      <c r="B140" s="149"/>
      <c r="C140" s="150"/>
      <c r="D140" s="63"/>
      <c r="E140" s="151"/>
      <c r="F140" s="63"/>
      <c r="G140" s="147"/>
      <c r="H140" s="65"/>
      <c r="I140" s="66"/>
    </row>
    <row r="141" spans="2:9" ht="15" customHeight="1" thickBot="1" x14ac:dyDescent="0.3">
      <c r="B141" s="152"/>
      <c r="C141" s="124" t="s">
        <v>122</v>
      </c>
      <c r="D141" s="75"/>
      <c r="E141" s="153"/>
      <c r="F141" s="75"/>
      <c r="G141" s="77">
        <f>ROUND(+G137+F139,2)</f>
        <v>0</v>
      </c>
      <c r="H141" s="78"/>
      <c r="I141" s="77"/>
    </row>
    <row r="142" spans="2:9" ht="11.25" thickBot="1" x14ac:dyDescent="0.2"/>
    <row r="143" spans="2:9" ht="11.25" thickBot="1" x14ac:dyDescent="0.2">
      <c r="H143" s="126" t="s">
        <v>122</v>
      </c>
      <c r="I143" s="127">
        <f>G141</f>
        <v>0</v>
      </c>
    </row>
    <row r="144" spans="2:9" x14ac:dyDescent="0.15">
      <c r="F144" s="128"/>
      <c r="H144" s="128"/>
    </row>
    <row r="146" spans="4:5" x14ac:dyDescent="0.15">
      <c r="D146" s="102"/>
      <c r="E146" s="102"/>
    </row>
  </sheetData>
  <mergeCells count="1">
    <mergeCell ref="B1:I1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66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3"/>
  <sheetViews>
    <sheetView showGridLines="0" view="pageBreakPreview" topLeftCell="A122" zoomScale="115" zoomScaleNormal="130" zoomScaleSheetLayoutView="115" workbookViewId="0">
      <selection activeCell="G138" sqref="G138"/>
    </sheetView>
  </sheetViews>
  <sheetFormatPr defaultColWidth="11.42578125" defaultRowHeight="10.5" x14ac:dyDescent="0.15"/>
  <cols>
    <col min="1" max="2" width="6.28515625" style="1" customWidth="1"/>
    <col min="3" max="3" width="56.7109375" style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154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5.85546875" style="1" customWidth="1"/>
    <col min="13" max="256" width="9.140625" style="1" customWidth="1"/>
    <col min="257" max="16384" width="11.42578125" style="1"/>
  </cols>
  <sheetData>
    <row r="1" spans="2:12" ht="42" customHeight="1" x14ac:dyDescent="0.15">
      <c r="B1" s="177" t="s">
        <v>173</v>
      </c>
      <c r="C1" s="177"/>
      <c r="D1" s="177"/>
      <c r="E1" s="177"/>
      <c r="F1" s="177"/>
      <c r="G1" s="177"/>
      <c r="H1" s="177"/>
      <c r="I1" s="177"/>
    </row>
    <row r="2" spans="2:12" ht="11.25" customHeight="1" x14ac:dyDescent="0.2">
      <c r="C2" s="2"/>
      <c r="D2" s="3"/>
      <c r="E2" s="4"/>
      <c r="F2" s="178"/>
      <c r="G2" s="178"/>
      <c r="H2" s="178"/>
      <c r="I2" s="178"/>
      <c r="J2" s="5"/>
    </row>
    <row r="3" spans="2:12" ht="11.25" thickBot="1" x14ac:dyDescent="0.2">
      <c r="J3" s="5"/>
      <c r="K3" s="5"/>
    </row>
    <row r="4" spans="2:12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175" t="s">
        <v>5</v>
      </c>
      <c r="H4" s="10" t="s">
        <v>4</v>
      </c>
      <c r="I4" s="11" t="s">
        <v>5</v>
      </c>
      <c r="K4" s="12"/>
      <c r="L4" s="12"/>
    </row>
    <row r="5" spans="2:12" ht="12.75" customHeight="1" thickBot="1" x14ac:dyDescent="0.2">
      <c r="B5" s="13">
        <v>1</v>
      </c>
      <c r="C5" s="14" t="s">
        <v>6</v>
      </c>
      <c r="D5" s="15"/>
      <c r="E5" s="15"/>
      <c r="F5" s="16"/>
      <c r="G5" s="100">
        <f>SUBTOTAL(9,G6:G12)</f>
        <v>0</v>
      </c>
      <c r="H5" s="18"/>
      <c r="I5" s="19"/>
      <c r="K5" s="20"/>
    </row>
    <row r="6" spans="2:12" ht="10.5" customHeight="1" x14ac:dyDescent="0.15">
      <c r="B6" s="21">
        <f t="shared" ref="B6:B12" si="0">+B5+0.01</f>
        <v>1.01</v>
      </c>
      <c r="C6" s="30" t="s">
        <v>7</v>
      </c>
      <c r="D6" s="22">
        <v>110</v>
      </c>
      <c r="E6" s="23" t="s">
        <v>8</v>
      </c>
      <c r="F6" s="22">
        <v>0</v>
      </c>
      <c r="G6" s="82">
        <f t="shared" ref="G6:G12" si="1">Cantidad*Precio</f>
        <v>0</v>
      </c>
      <c r="H6" s="22"/>
      <c r="I6" s="24"/>
    </row>
    <row r="7" spans="2:12" ht="10.5" customHeight="1" x14ac:dyDescent="0.15">
      <c r="B7" s="21">
        <f t="shared" si="0"/>
        <v>1.02</v>
      </c>
      <c r="C7" s="30" t="s">
        <v>9</v>
      </c>
      <c r="D7" s="22">
        <v>110</v>
      </c>
      <c r="E7" s="23" t="s">
        <v>8</v>
      </c>
      <c r="F7" s="22">
        <v>0</v>
      </c>
      <c r="G7" s="82">
        <f t="shared" si="1"/>
        <v>0</v>
      </c>
      <c r="H7" s="22"/>
      <c r="I7" s="24"/>
    </row>
    <row r="8" spans="2:12" ht="10.5" customHeight="1" x14ac:dyDescent="0.15">
      <c r="B8" s="21">
        <f t="shared" si="0"/>
        <v>1.03</v>
      </c>
      <c r="C8" s="30" t="s">
        <v>10</v>
      </c>
      <c r="D8" s="22">
        <v>150</v>
      </c>
      <c r="E8" s="23" t="s">
        <v>8</v>
      </c>
      <c r="F8" s="22">
        <v>0</v>
      </c>
      <c r="G8" s="82">
        <f t="shared" si="1"/>
        <v>0</v>
      </c>
      <c r="H8" s="22"/>
      <c r="I8" s="24"/>
    </row>
    <row r="9" spans="2:12" ht="10.5" customHeight="1" x14ac:dyDescent="0.15">
      <c r="B9" s="21">
        <f t="shared" si="0"/>
        <v>1.04</v>
      </c>
      <c r="C9" s="30" t="s">
        <v>11</v>
      </c>
      <c r="D9" s="22">
        <v>1</v>
      </c>
      <c r="E9" s="23" t="s">
        <v>12</v>
      </c>
      <c r="F9" s="22">
        <v>0</v>
      </c>
      <c r="G9" s="82">
        <f t="shared" si="1"/>
        <v>0</v>
      </c>
      <c r="H9" s="22"/>
      <c r="I9" s="24"/>
    </row>
    <row r="10" spans="2:12" ht="10.5" customHeight="1" x14ac:dyDescent="0.15">
      <c r="B10" s="21">
        <f t="shared" si="0"/>
        <v>1.05</v>
      </c>
      <c r="C10" s="30" t="s">
        <v>13</v>
      </c>
      <c r="D10" s="22">
        <v>1</v>
      </c>
      <c r="E10" s="23" t="s">
        <v>12</v>
      </c>
      <c r="F10" s="22">
        <v>0</v>
      </c>
      <c r="G10" s="82">
        <f t="shared" si="1"/>
        <v>0</v>
      </c>
      <c r="H10" s="22"/>
      <c r="I10" s="24"/>
    </row>
    <row r="11" spans="2:12" ht="10.5" customHeight="1" x14ac:dyDescent="0.15">
      <c r="B11" s="21">
        <f t="shared" si="0"/>
        <v>1.06</v>
      </c>
      <c r="C11" s="30" t="s">
        <v>14</v>
      </c>
      <c r="D11" s="22">
        <f>30*1*0.3</f>
        <v>9</v>
      </c>
      <c r="E11" s="23" t="s">
        <v>15</v>
      </c>
      <c r="F11" s="22">
        <v>0</v>
      </c>
      <c r="G11" s="82">
        <f t="shared" si="1"/>
        <v>0</v>
      </c>
      <c r="H11" s="22"/>
      <c r="I11" s="24"/>
    </row>
    <row r="12" spans="2:12" ht="10.5" customHeight="1" thickBot="1" x14ac:dyDescent="0.2">
      <c r="B12" s="21">
        <f t="shared" si="0"/>
        <v>1.07</v>
      </c>
      <c r="C12" s="30" t="s">
        <v>124</v>
      </c>
      <c r="D12" s="22">
        <v>1</v>
      </c>
      <c r="E12" s="23" t="s">
        <v>12</v>
      </c>
      <c r="F12" s="22">
        <v>0</v>
      </c>
      <c r="G12" s="82">
        <f t="shared" si="1"/>
        <v>0</v>
      </c>
      <c r="H12" s="22"/>
      <c r="I12" s="24"/>
    </row>
    <row r="13" spans="2:12" ht="12.75" customHeight="1" thickBot="1" x14ac:dyDescent="0.2">
      <c r="B13" s="13">
        <v>2</v>
      </c>
      <c r="C13" s="14" t="s">
        <v>16</v>
      </c>
      <c r="D13" s="15"/>
      <c r="E13" s="15"/>
      <c r="F13" s="16"/>
      <c r="G13" s="100">
        <f>SUBTOTAL(9,G14:G17)</f>
        <v>0</v>
      </c>
      <c r="H13" s="18"/>
      <c r="I13" s="19"/>
    </row>
    <row r="14" spans="2:12" ht="10.5" customHeight="1" x14ac:dyDescent="0.15">
      <c r="B14" s="21">
        <f>B13+0.01</f>
        <v>2.0099999999999998</v>
      </c>
      <c r="C14" s="30" t="s">
        <v>17</v>
      </c>
      <c r="D14" s="22">
        <f>ROUNDUP(D19*1/0.3,0)*1.5</f>
        <v>24</v>
      </c>
      <c r="E14" s="23" t="s">
        <v>15</v>
      </c>
      <c r="F14" s="22">
        <v>0</v>
      </c>
      <c r="G14" s="82">
        <f>Cantidad*Precio</f>
        <v>0</v>
      </c>
      <c r="H14" s="22"/>
      <c r="I14" s="24"/>
    </row>
    <row r="15" spans="2:12" ht="10.5" customHeight="1" x14ac:dyDescent="0.15">
      <c r="B15" s="21">
        <f>B14+0.01</f>
        <v>2.0199999999999996</v>
      </c>
      <c r="C15" s="30" t="s">
        <v>18</v>
      </c>
      <c r="D15" s="22">
        <f>D14*0.4</f>
        <v>9.6000000000000014</v>
      </c>
      <c r="E15" s="23" t="s">
        <v>15</v>
      </c>
      <c r="F15" s="22">
        <v>0</v>
      </c>
      <c r="G15" s="82">
        <f>Cantidad*Precio</f>
        <v>0</v>
      </c>
      <c r="H15" s="22"/>
      <c r="I15" s="24"/>
    </row>
    <row r="16" spans="2:12" ht="10.5" customHeight="1" x14ac:dyDescent="0.15">
      <c r="B16" s="21">
        <f>B15+0.01</f>
        <v>2.0299999999999994</v>
      </c>
      <c r="C16" s="30" t="s">
        <v>176</v>
      </c>
      <c r="D16" s="22">
        <f>ROUNDUP(7*9*0.6,0)</f>
        <v>38</v>
      </c>
      <c r="E16" s="23" t="s">
        <v>15</v>
      </c>
      <c r="F16" s="22">
        <v>0</v>
      </c>
      <c r="G16" s="82">
        <f>Cantidad*Precio</f>
        <v>0</v>
      </c>
      <c r="H16" s="22"/>
      <c r="I16" s="24"/>
    </row>
    <row r="17" spans="2:9" ht="10.5" customHeight="1" thickBot="1" x14ac:dyDescent="0.2">
      <c r="B17" s="21">
        <f>B16+0.01</f>
        <v>2.0399999999999991</v>
      </c>
      <c r="C17" s="30" t="s">
        <v>19</v>
      </c>
      <c r="D17" s="22">
        <f>D14*1.4</f>
        <v>33.599999999999994</v>
      </c>
      <c r="E17" s="23" t="s">
        <v>15</v>
      </c>
      <c r="F17" s="22">
        <v>0</v>
      </c>
      <c r="G17" s="82">
        <f>Cantidad*Precio</f>
        <v>0</v>
      </c>
      <c r="H17" s="22"/>
      <c r="I17" s="24"/>
    </row>
    <row r="18" spans="2:9" ht="12.75" customHeight="1" thickBot="1" x14ac:dyDescent="0.2">
      <c r="B18" s="13">
        <v>3</v>
      </c>
      <c r="C18" s="14" t="s">
        <v>20</v>
      </c>
      <c r="D18" s="15"/>
      <c r="E18" s="15"/>
      <c r="F18" s="16"/>
      <c r="G18" s="100">
        <f>SUBTOTAL(9,G19:G32)</f>
        <v>0</v>
      </c>
      <c r="H18" s="18"/>
      <c r="I18" s="19"/>
    </row>
    <row r="19" spans="2:9" ht="10.5" customHeight="1" x14ac:dyDescent="0.15">
      <c r="B19" s="21">
        <f t="shared" ref="B19:B32" si="2">B18+0.01</f>
        <v>3.01</v>
      </c>
      <c r="C19" s="30" t="s">
        <v>180</v>
      </c>
      <c r="D19" s="22">
        <v>4.5999999999999996</v>
      </c>
      <c r="E19" s="23" t="s">
        <v>15</v>
      </c>
      <c r="F19" s="22">
        <v>0</v>
      </c>
      <c r="G19" s="82">
        <f t="shared" ref="G19:G32" si="3">Cantidad*Precio</f>
        <v>0</v>
      </c>
      <c r="H19" s="22"/>
      <c r="I19" s="24"/>
    </row>
    <row r="20" spans="2:9" ht="10.5" customHeight="1" x14ac:dyDescent="0.15">
      <c r="B20" s="21">
        <f t="shared" si="2"/>
        <v>3.0199999999999996</v>
      </c>
      <c r="C20" s="30" t="s">
        <v>181</v>
      </c>
      <c r="D20" s="22">
        <v>0.6</v>
      </c>
      <c r="E20" s="23" t="s">
        <v>15</v>
      </c>
      <c r="F20" s="22">
        <v>0</v>
      </c>
      <c r="G20" s="82">
        <f t="shared" si="3"/>
        <v>0</v>
      </c>
      <c r="H20" s="22"/>
      <c r="I20" s="24"/>
    </row>
    <row r="21" spans="2:9" ht="10.5" customHeight="1" x14ac:dyDescent="0.15">
      <c r="B21" s="21">
        <f t="shared" si="2"/>
        <v>3.0299999999999994</v>
      </c>
      <c r="C21" s="30" t="s">
        <v>21</v>
      </c>
      <c r="D21" s="22">
        <v>0.5</v>
      </c>
      <c r="E21" s="23" t="s">
        <v>15</v>
      </c>
      <c r="F21" s="22">
        <v>0</v>
      </c>
      <c r="G21" s="82">
        <f t="shared" si="3"/>
        <v>0</v>
      </c>
      <c r="H21" s="22"/>
      <c r="I21" s="24"/>
    </row>
    <row r="22" spans="2:9" ht="10.5" customHeight="1" x14ac:dyDescent="0.15">
      <c r="B22" s="21">
        <f t="shared" si="2"/>
        <v>3.0399999999999991</v>
      </c>
      <c r="C22" s="30" t="s">
        <v>22</v>
      </c>
      <c r="D22" s="22">
        <v>0.6</v>
      </c>
      <c r="E22" s="23" t="s">
        <v>15</v>
      </c>
      <c r="F22" s="22">
        <v>0</v>
      </c>
      <c r="G22" s="82">
        <f t="shared" si="3"/>
        <v>0</v>
      </c>
      <c r="H22" s="22"/>
      <c r="I22" s="24"/>
    </row>
    <row r="23" spans="2:9" ht="10.5" customHeight="1" x14ac:dyDescent="0.15">
      <c r="B23" s="21">
        <f t="shared" si="2"/>
        <v>3.0499999999999989</v>
      </c>
      <c r="C23" s="30" t="s">
        <v>23</v>
      </c>
      <c r="D23" s="22">
        <v>0.6</v>
      </c>
      <c r="E23" s="23" t="s">
        <v>15</v>
      </c>
      <c r="F23" s="22">
        <v>0</v>
      </c>
      <c r="G23" s="82">
        <f t="shared" si="3"/>
        <v>0</v>
      </c>
      <c r="H23" s="22"/>
      <c r="I23" s="24"/>
    </row>
    <row r="24" spans="2:9" ht="10.5" customHeight="1" x14ac:dyDescent="0.15">
      <c r="B24" s="21">
        <f t="shared" si="2"/>
        <v>3.0599999999999987</v>
      </c>
      <c r="C24" s="30" t="s">
        <v>24</v>
      </c>
      <c r="D24" s="22">
        <v>1.1000000000000001</v>
      </c>
      <c r="E24" s="23" t="s">
        <v>15</v>
      </c>
      <c r="F24" s="22">
        <v>0</v>
      </c>
      <c r="G24" s="82">
        <f t="shared" si="3"/>
        <v>0</v>
      </c>
      <c r="H24" s="22"/>
      <c r="I24" s="24"/>
    </row>
    <row r="25" spans="2:9" ht="10.5" customHeight="1" x14ac:dyDescent="0.15">
      <c r="B25" s="21">
        <f t="shared" si="2"/>
        <v>3.0699999999999985</v>
      </c>
      <c r="C25" s="30" t="s">
        <v>25</v>
      </c>
      <c r="D25" s="22">
        <v>1.7</v>
      </c>
      <c r="E25" s="23" t="s">
        <v>15</v>
      </c>
      <c r="F25" s="22">
        <v>0</v>
      </c>
      <c r="G25" s="82">
        <f t="shared" si="3"/>
        <v>0</v>
      </c>
      <c r="H25" s="22"/>
      <c r="I25" s="24"/>
    </row>
    <row r="26" spans="2:9" ht="10.5" customHeight="1" x14ac:dyDescent="0.15">
      <c r="B26" s="21">
        <f t="shared" si="2"/>
        <v>3.0799999999999983</v>
      </c>
      <c r="C26" s="30" t="s">
        <v>26</v>
      </c>
      <c r="D26" s="22">
        <v>0.4</v>
      </c>
      <c r="E26" s="23" t="s">
        <v>15</v>
      </c>
      <c r="F26" s="22">
        <v>0</v>
      </c>
      <c r="G26" s="82">
        <f t="shared" si="3"/>
        <v>0</v>
      </c>
      <c r="H26" s="22"/>
      <c r="I26" s="24"/>
    </row>
    <row r="27" spans="2:9" ht="10.5" customHeight="1" x14ac:dyDescent="0.15">
      <c r="B27" s="21">
        <f t="shared" si="2"/>
        <v>3.0899999999999981</v>
      </c>
      <c r="C27" s="30" t="s">
        <v>126</v>
      </c>
      <c r="D27" s="22">
        <v>0.14000000000000001</v>
      </c>
      <c r="E27" s="23" t="s">
        <v>15</v>
      </c>
      <c r="F27" s="22">
        <v>0</v>
      </c>
      <c r="G27" s="82">
        <f t="shared" si="3"/>
        <v>0</v>
      </c>
      <c r="H27" s="22"/>
      <c r="I27" s="24"/>
    </row>
    <row r="28" spans="2:9" ht="10.5" customHeight="1" x14ac:dyDescent="0.15">
      <c r="B28" s="21">
        <f t="shared" si="2"/>
        <v>3.0999999999999979</v>
      </c>
      <c r="C28" s="30" t="s">
        <v>27</v>
      </c>
      <c r="D28" s="22">
        <v>0.9</v>
      </c>
      <c r="E28" s="23" t="s">
        <v>15</v>
      </c>
      <c r="F28" s="22">
        <v>0</v>
      </c>
      <c r="G28" s="82">
        <f t="shared" si="3"/>
        <v>0</v>
      </c>
      <c r="H28" s="22"/>
      <c r="I28" s="24"/>
    </row>
    <row r="29" spans="2:9" ht="10.5" customHeight="1" x14ac:dyDescent="0.15">
      <c r="B29" s="21">
        <f t="shared" si="2"/>
        <v>3.1099999999999977</v>
      </c>
      <c r="C29" s="30" t="s">
        <v>28</v>
      </c>
      <c r="D29" s="22">
        <v>33</v>
      </c>
      <c r="E29" s="23" t="s">
        <v>8</v>
      </c>
      <c r="F29" s="22">
        <v>0</v>
      </c>
      <c r="G29" s="82">
        <f t="shared" si="3"/>
        <v>0</v>
      </c>
      <c r="H29" s="22"/>
      <c r="I29" s="24"/>
    </row>
    <row r="30" spans="2:9" ht="10.5" customHeight="1" x14ac:dyDescent="0.15">
      <c r="B30" s="21">
        <f t="shared" si="2"/>
        <v>3.1199999999999974</v>
      </c>
      <c r="C30" s="30" t="s">
        <v>29</v>
      </c>
      <c r="D30" s="22">
        <v>4.8</v>
      </c>
      <c r="E30" s="23" t="s">
        <v>15</v>
      </c>
      <c r="F30" s="22">
        <v>0</v>
      </c>
      <c r="G30" s="82">
        <f t="shared" si="3"/>
        <v>0</v>
      </c>
      <c r="H30" s="22"/>
      <c r="I30" s="24"/>
    </row>
    <row r="31" spans="2:9" ht="10.5" customHeight="1" x14ac:dyDescent="0.15">
      <c r="B31" s="21">
        <f t="shared" si="2"/>
        <v>3.1299999999999972</v>
      </c>
      <c r="C31" s="30" t="s">
        <v>30</v>
      </c>
      <c r="D31" s="22">
        <f>75*1.2+10</f>
        <v>100</v>
      </c>
      <c r="E31" s="23" t="s">
        <v>8</v>
      </c>
      <c r="F31" s="22">
        <v>0</v>
      </c>
      <c r="G31" s="82">
        <f t="shared" si="3"/>
        <v>0</v>
      </c>
      <c r="H31" s="22"/>
      <c r="I31" s="24"/>
    </row>
    <row r="32" spans="2:9" ht="10.5" customHeight="1" thickBot="1" x14ac:dyDescent="0.2">
      <c r="B32" s="21">
        <f t="shared" si="2"/>
        <v>3.139999999999997</v>
      </c>
      <c r="C32" s="30" t="s">
        <v>128</v>
      </c>
      <c r="D32" s="22">
        <v>3.4</v>
      </c>
      <c r="E32" s="23" t="s">
        <v>8</v>
      </c>
      <c r="F32" s="22">
        <v>0</v>
      </c>
      <c r="G32" s="82">
        <f t="shared" si="3"/>
        <v>0</v>
      </c>
      <c r="H32" s="22"/>
      <c r="I32" s="24"/>
    </row>
    <row r="33" spans="2:9" ht="12.75" customHeight="1" thickBot="1" x14ac:dyDescent="0.2">
      <c r="B33" s="13">
        <v>4</v>
      </c>
      <c r="C33" s="14" t="s">
        <v>31</v>
      </c>
      <c r="D33" s="15"/>
      <c r="E33" s="15"/>
      <c r="F33" s="16"/>
      <c r="G33" s="100">
        <f>SUBTOTAL(9,G34:G38)</f>
        <v>0</v>
      </c>
      <c r="H33" s="18"/>
      <c r="I33" s="19"/>
    </row>
    <row r="34" spans="2:9" ht="10.5" customHeight="1" x14ac:dyDescent="0.15">
      <c r="B34" s="21">
        <f>B33+0.01</f>
        <v>4.01</v>
      </c>
      <c r="C34" s="30" t="s">
        <v>32</v>
      </c>
      <c r="D34" s="22">
        <f>ROUNDUP(36.05*2,0)</f>
        <v>73</v>
      </c>
      <c r="E34" s="23" t="s">
        <v>8</v>
      </c>
      <c r="F34" s="22">
        <v>0</v>
      </c>
      <c r="G34" s="82">
        <f>Cantidad*Precio</f>
        <v>0</v>
      </c>
      <c r="H34" s="22"/>
      <c r="I34" s="24"/>
    </row>
    <row r="35" spans="2:9" ht="10.5" customHeight="1" x14ac:dyDescent="0.15">
      <c r="B35" s="21">
        <f>B34+0.01</f>
        <v>4.0199999999999996</v>
      </c>
      <c r="C35" s="30" t="s">
        <v>33</v>
      </c>
      <c r="D35" s="22">
        <f>ROUNDUP(36.05*2.5-(1.2*1.1*4+1.2*0.6+0.6*0.6)-(1*2.1+0.9*2.1*3+0.8*2.1)-(D36*2.5/(1.8+2.5+0.6)),0)</f>
        <v>65</v>
      </c>
      <c r="E35" s="23" t="s">
        <v>8</v>
      </c>
      <c r="F35" s="22">
        <v>0</v>
      </c>
      <c r="G35" s="82">
        <f>Cantidad*Precio</f>
        <v>0</v>
      </c>
      <c r="H35" s="22"/>
      <c r="I35" s="24"/>
    </row>
    <row r="36" spans="2:9" ht="10.5" customHeight="1" x14ac:dyDescent="0.15">
      <c r="B36" s="21">
        <f>B35+0.01</f>
        <v>4.0299999999999994</v>
      </c>
      <c r="C36" s="30" t="s">
        <v>34</v>
      </c>
      <c r="D36" s="22">
        <f>ROUNDUP((0.6*2+1.1+0.25+0.7+0.4+0.25)*(2.5+1.8+0.6),0)</f>
        <v>20</v>
      </c>
      <c r="E36" s="23" t="s">
        <v>8</v>
      </c>
      <c r="F36" s="22">
        <v>0</v>
      </c>
      <c r="G36" s="82">
        <f>Cantidad*Precio</f>
        <v>0</v>
      </c>
      <c r="H36" s="22"/>
      <c r="I36" s="24"/>
    </row>
    <row r="37" spans="2:9" ht="10.5" customHeight="1" x14ac:dyDescent="0.15">
      <c r="B37" s="21">
        <f>B36+0.01</f>
        <v>4.0399999999999991</v>
      </c>
      <c r="C37" s="30" t="s">
        <v>35</v>
      </c>
      <c r="D37" s="22">
        <f>ROUNDUP((27*0.6),0)+1</f>
        <v>18</v>
      </c>
      <c r="E37" s="23" t="s">
        <v>8</v>
      </c>
      <c r="F37" s="22">
        <v>0</v>
      </c>
      <c r="G37" s="82">
        <f>Cantidad*Precio</f>
        <v>0</v>
      </c>
      <c r="H37" s="22"/>
      <c r="I37" s="24"/>
    </row>
    <row r="38" spans="2:9" ht="10.5" customHeight="1" thickBot="1" x14ac:dyDescent="0.2">
      <c r="B38" s="21">
        <f>B37+0.01</f>
        <v>4.0499999999999989</v>
      </c>
      <c r="C38" s="30" t="s">
        <v>150</v>
      </c>
      <c r="D38" s="22">
        <v>50</v>
      </c>
      <c r="E38" s="23" t="s">
        <v>42</v>
      </c>
      <c r="F38" s="22">
        <v>0</v>
      </c>
      <c r="G38" s="82">
        <f>Cantidad*Precio</f>
        <v>0</v>
      </c>
      <c r="H38" s="22"/>
      <c r="I38" s="24"/>
    </row>
    <row r="39" spans="2:9" ht="12.75" customHeight="1" thickBot="1" x14ac:dyDescent="0.2">
      <c r="B39" s="13">
        <v>5</v>
      </c>
      <c r="C39" s="25" t="s">
        <v>36</v>
      </c>
      <c r="D39" s="15"/>
      <c r="E39" s="15"/>
      <c r="F39" s="16"/>
      <c r="G39" s="100">
        <f>SUBTOTAL(9,G40:G46)</f>
        <v>0</v>
      </c>
      <c r="H39" s="18"/>
      <c r="I39" s="19"/>
    </row>
    <row r="40" spans="2:9" ht="10.5" customHeight="1" x14ac:dyDescent="0.15">
      <c r="B40" s="21">
        <f t="shared" ref="B40:B46" si="4">B39+0.01</f>
        <v>5.01</v>
      </c>
      <c r="C40" s="30" t="s">
        <v>37</v>
      </c>
      <c r="D40" s="22">
        <f>D41+D42+D43+D56</f>
        <v>287.5</v>
      </c>
      <c r="E40" s="23" t="s">
        <v>8</v>
      </c>
      <c r="F40" s="22">
        <v>0</v>
      </c>
      <c r="G40" s="82">
        <f t="shared" ref="G40:G46" si="5">Cantidad*Precio</f>
        <v>0</v>
      </c>
      <c r="H40" s="22"/>
      <c r="I40" s="24"/>
    </row>
    <row r="41" spans="2:9" ht="10.5" customHeight="1" x14ac:dyDescent="0.15">
      <c r="B41" s="21">
        <f t="shared" si="4"/>
        <v>5.0199999999999996</v>
      </c>
      <c r="C41" s="30" t="s">
        <v>38</v>
      </c>
      <c r="D41" s="22">
        <v>33</v>
      </c>
      <c r="E41" s="23" t="s">
        <v>8</v>
      </c>
      <c r="F41" s="22">
        <v>0</v>
      </c>
      <c r="G41" s="82">
        <f t="shared" si="5"/>
        <v>0</v>
      </c>
      <c r="H41" s="22"/>
      <c r="I41" s="24"/>
    </row>
    <row r="42" spans="2:9" ht="10.5" customHeight="1" x14ac:dyDescent="0.15">
      <c r="B42" s="21">
        <f t="shared" si="4"/>
        <v>5.0299999999999994</v>
      </c>
      <c r="C42" s="30" t="s">
        <v>39</v>
      </c>
      <c r="D42" s="22">
        <f>205</f>
        <v>205</v>
      </c>
      <c r="E42" s="23" t="s">
        <v>8</v>
      </c>
      <c r="F42" s="22">
        <v>0</v>
      </c>
      <c r="G42" s="82">
        <f t="shared" si="5"/>
        <v>0</v>
      </c>
      <c r="H42" s="22"/>
      <c r="I42" s="24"/>
    </row>
    <row r="43" spans="2:9" ht="10.5" customHeight="1" x14ac:dyDescent="0.15">
      <c r="B43" s="21">
        <f t="shared" si="4"/>
        <v>5.0399999999999991</v>
      </c>
      <c r="C43" s="30" t="s">
        <v>40</v>
      </c>
      <c r="D43" s="22">
        <f>(D37/0.6)*1.35</f>
        <v>40.5</v>
      </c>
      <c r="E43" s="23" t="s">
        <v>8</v>
      </c>
      <c r="F43" s="22">
        <v>0</v>
      </c>
      <c r="G43" s="82">
        <f t="shared" si="5"/>
        <v>0</v>
      </c>
      <c r="H43" s="22"/>
      <c r="I43" s="24"/>
    </row>
    <row r="44" spans="2:9" ht="10.5" customHeight="1" x14ac:dyDescent="0.15">
      <c r="B44" s="21">
        <f t="shared" si="4"/>
        <v>5.0499999999999989</v>
      </c>
      <c r="C44" s="30" t="s">
        <v>41</v>
      </c>
      <c r="D44" s="22">
        <f>160+40+60</f>
        <v>260</v>
      </c>
      <c r="E44" s="23" t="s">
        <v>42</v>
      </c>
      <c r="F44" s="22">
        <v>0</v>
      </c>
      <c r="G44" s="82">
        <f t="shared" si="5"/>
        <v>0</v>
      </c>
      <c r="H44" s="22"/>
      <c r="I44" s="24"/>
    </row>
    <row r="45" spans="2:9" ht="10.5" customHeight="1" x14ac:dyDescent="0.15">
      <c r="B45" s="21">
        <f t="shared" si="4"/>
        <v>5.0599999999999987</v>
      </c>
      <c r="C45" s="30" t="s">
        <v>43</v>
      </c>
      <c r="D45" s="22">
        <f>((1.2*2+1.1*2)*4+(1.2*2+0.6*2)+(0.6*4))+((2.1*10)+(1+0.9*3+0.8))+3.7*2+60</f>
        <v>117.3</v>
      </c>
      <c r="E45" s="23" t="s">
        <v>42</v>
      </c>
      <c r="F45" s="22">
        <v>0</v>
      </c>
      <c r="G45" s="82">
        <f t="shared" si="5"/>
        <v>0</v>
      </c>
      <c r="H45" s="22"/>
      <c r="I45" s="24"/>
    </row>
    <row r="46" spans="2:9" ht="10.5" customHeight="1" thickBot="1" x14ac:dyDescent="0.2">
      <c r="B46" s="21">
        <f t="shared" si="4"/>
        <v>5.0699999999999985</v>
      </c>
      <c r="C46" s="30" t="s">
        <v>44</v>
      </c>
      <c r="D46" s="22">
        <v>5</v>
      </c>
      <c r="E46" s="23" t="s">
        <v>42</v>
      </c>
      <c r="F46" s="22">
        <v>0</v>
      </c>
      <c r="G46" s="82">
        <f t="shared" si="5"/>
        <v>0</v>
      </c>
      <c r="H46" s="22"/>
      <c r="I46" s="24"/>
    </row>
    <row r="47" spans="2:9" ht="12.75" customHeight="1" thickBot="1" x14ac:dyDescent="0.2">
      <c r="B47" s="13">
        <v>6</v>
      </c>
      <c r="C47" s="14" t="s">
        <v>46</v>
      </c>
      <c r="D47" s="15"/>
      <c r="E47" s="15"/>
      <c r="F47" s="16"/>
      <c r="G47" s="100">
        <f>SUBTOTAL(9,G48:G51)</f>
        <v>0</v>
      </c>
      <c r="H47" s="18"/>
      <c r="I47" s="19"/>
    </row>
    <row r="48" spans="2:9" ht="10.5" customHeight="1" x14ac:dyDescent="0.15">
      <c r="B48" s="21">
        <f>B47+0.01</f>
        <v>6.01</v>
      </c>
      <c r="C48" s="30" t="s">
        <v>47</v>
      </c>
      <c r="D48" s="22">
        <v>36</v>
      </c>
      <c r="E48" s="23" t="s">
        <v>8</v>
      </c>
      <c r="F48" s="22">
        <v>0</v>
      </c>
      <c r="G48" s="82">
        <f>Cantidad*Precio</f>
        <v>0</v>
      </c>
      <c r="H48" s="22"/>
      <c r="I48" s="24"/>
    </row>
    <row r="49" spans="2:9" ht="10.5" customHeight="1" x14ac:dyDescent="0.15">
      <c r="B49" s="21">
        <f>B48+0.01</f>
        <v>6.02</v>
      </c>
      <c r="C49" s="30" t="s">
        <v>48</v>
      </c>
      <c r="D49" s="22">
        <v>64</v>
      </c>
      <c r="E49" s="23" t="s">
        <v>8</v>
      </c>
      <c r="F49" s="22">
        <v>0</v>
      </c>
      <c r="G49" s="82">
        <f>Cantidad*Precio</f>
        <v>0</v>
      </c>
      <c r="H49" s="22"/>
      <c r="I49" s="24"/>
    </row>
    <row r="50" spans="2:9" ht="10.5" customHeight="1" x14ac:dyDescent="0.15">
      <c r="B50" s="21">
        <f>B49+0.01</f>
        <v>6.0299999999999994</v>
      </c>
      <c r="C50" s="30" t="s">
        <v>159</v>
      </c>
      <c r="D50" s="22">
        <v>33</v>
      </c>
      <c r="E50" s="23" t="s">
        <v>42</v>
      </c>
      <c r="F50" s="22">
        <v>0</v>
      </c>
      <c r="G50" s="82">
        <f>Cantidad*Precio</f>
        <v>0</v>
      </c>
      <c r="H50" s="22"/>
      <c r="I50" s="24"/>
    </row>
    <row r="51" spans="2:9" ht="10.5" customHeight="1" thickBot="1" x14ac:dyDescent="0.2">
      <c r="B51" s="21">
        <f>B50+0.01</f>
        <v>6.0399999999999991</v>
      </c>
      <c r="C51" s="30" t="s">
        <v>50</v>
      </c>
      <c r="D51" s="22">
        <v>34</v>
      </c>
      <c r="E51" s="23" t="s">
        <v>42</v>
      </c>
      <c r="F51" s="22">
        <v>0</v>
      </c>
      <c r="G51" s="82">
        <f>Cantidad*Precio</f>
        <v>0</v>
      </c>
      <c r="H51" s="22"/>
      <c r="I51" s="24"/>
    </row>
    <row r="52" spans="2:9" ht="12.75" customHeight="1" thickBot="1" x14ac:dyDescent="0.2">
      <c r="B52" s="13">
        <v>7</v>
      </c>
      <c r="C52" s="14" t="s">
        <v>51</v>
      </c>
      <c r="D52" s="15"/>
      <c r="E52" s="15"/>
      <c r="F52" s="16"/>
      <c r="G52" s="100">
        <f>SUBTOTAL(9,G53:G56)</f>
        <v>0</v>
      </c>
      <c r="H52" s="18"/>
      <c r="I52" s="19"/>
    </row>
    <row r="53" spans="2:9" ht="10.5" customHeight="1" x14ac:dyDescent="0.15">
      <c r="B53" s="21">
        <f>B52+0.01</f>
        <v>7.01</v>
      </c>
      <c r="C53" s="30" t="s">
        <v>52</v>
      </c>
      <c r="D53" s="22">
        <f>D29</f>
        <v>33</v>
      </c>
      <c r="E53" s="23" t="s">
        <v>8</v>
      </c>
      <c r="F53" s="22">
        <v>0</v>
      </c>
      <c r="G53" s="82">
        <f>Cantidad*Precio</f>
        <v>0</v>
      </c>
      <c r="H53" s="22"/>
      <c r="I53" s="24"/>
    </row>
    <row r="54" spans="2:9" ht="10.5" customHeight="1" x14ac:dyDescent="0.15">
      <c r="B54" s="21">
        <f>B53+0.01</f>
        <v>7.02</v>
      </c>
      <c r="C54" s="30" t="s">
        <v>53</v>
      </c>
      <c r="D54" s="22">
        <v>40</v>
      </c>
      <c r="E54" s="23" t="s">
        <v>42</v>
      </c>
      <c r="F54" s="22">
        <v>0</v>
      </c>
      <c r="G54" s="82">
        <f>Cantidad*Precio</f>
        <v>0</v>
      </c>
      <c r="H54" s="22"/>
      <c r="I54" s="24"/>
    </row>
    <row r="55" spans="2:9" ht="10.5" customHeight="1" x14ac:dyDescent="0.15">
      <c r="B55" s="21">
        <f>B54+0.01</f>
        <v>7.0299999999999994</v>
      </c>
      <c r="C55" s="30" t="s">
        <v>54</v>
      </c>
      <c r="D55" s="22">
        <v>33</v>
      </c>
      <c r="E55" s="23" t="s">
        <v>8</v>
      </c>
      <c r="F55" s="22">
        <v>0</v>
      </c>
      <c r="G55" s="82">
        <f>Cantidad*Precio</f>
        <v>0</v>
      </c>
      <c r="H55" s="22"/>
      <c r="I55" s="24"/>
    </row>
    <row r="56" spans="2:9" ht="10.5" customHeight="1" thickBot="1" x14ac:dyDescent="0.2">
      <c r="B56" s="21">
        <f>B55+0.01</f>
        <v>7.0399999999999991</v>
      </c>
      <c r="C56" s="30" t="s">
        <v>55</v>
      </c>
      <c r="D56" s="22">
        <v>9</v>
      </c>
      <c r="E56" s="23" t="s">
        <v>8</v>
      </c>
      <c r="F56" s="22">
        <v>0</v>
      </c>
      <c r="G56" s="82">
        <f>Cantidad*Precio</f>
        <v>0</v>
      </c>
      <c r="H56" s="22"/>
      <c r="I56" s="24"/>
    </row>
    <row r="57" spans="2:9" ht="12.75" customHeight="1" thickBot="1" x14ac:dyDescent="0.2">
      <c r="B57" s="13">
        <v>8</v>
      </c>
      <c r="C57" s="14" t="s">
        <v>56</v>
      </c>
      <c r="D57" s="15"/>
      <c r="E57" s="15"/>
      <c r="F57" s="16"/>
      <c r="G57" s="100">
        <f>SUBTOTAL(9,G58:G63)</f>
        <v>0</v>
      </c>
      <c r="H57" s="18"/>
      <c r="I57" s="19"/>
    </row>
    <row r="58" spans="2:9" ht="10.5" customHeight="1" x14ac:dyDescent="0.15">
      <c r="B58" s="21">
        <f t="shared" ref="B58:B63" si="6">B57+0.01</f>
        <v>8.01</v>
      </c>
      <c r="C58" s="30" t="s">
        <v>57</v>
      </c>
      <c r="D58" s="22">
        <f>D59+D60</f>
        <v>278.5</v>
      </c>
      <c r="E58" s="23" t="s">
        <v>8</v>
      </c>
      <c r="F58" s="22">
        <v>0</v>
      </c>
      <c r="G58" s="82">
        <f t="shared" ref="G58:G63" si="7">Cantidad*Precio</f>
        <v>0</v>
      </c>
      <c r="H58" s="22"/>
      <c r="I58" s="24"/>
    </row>
    <row r="59" spans="2:9" ht="10.5" customHeight="1" x14ac:dyDescent="0.15">
      <c r="B59" s="21">
        <f t="shared" si="6"/>
        <v>8.02</v>
      </c>
      <c r="C59" s="30" t="s">
        <v>58</v>
      </c>
      <c r="D59" s="22">
        <f>D42+D43</f>
        <v>245.5</v>
      </c>
      <c r="E59" s="23" t="s">
        <v>8</v>
      </c>
      <c r="F59" s="22">
        <v>0</v>
      </c>
      <c r="G59" s="82">
        <f t="shared" si="7"/>
        <v>0</v>
      </c>
      <c r="H59" s="22"/>
      <c r="I59" s="24"/>
    </row>
    <row r="60" spans="2:9" ht="10.5" customHeight="1" x14ac:dyDescent="0.15">
      <c r="B60" s="21">
        <f t="shared" si="6"/>
        <v>8.0299999999999994</v>
      </c>
      <c r="C60" s="30" t="s">
        <v>59</v>
      </c>
      <c r="D60" s="22">
        <f>D41</f>
        <v>33</v>
      </c>
      <c r="E60" s="23" t="s">
        <v>8</v>
      </c>
      <c r="F60" s="22">
        <v>0</v>
      </c>
      <c r="G60" s="82">
        <f t="shared" si="7"/>
        <v>0</v>
      </c>
      <c r="H60" s="22"/>
      <c r="I60" s="24"/>
    </row>
    <row r="61" spans="2:9" ht="10.5" customHeight="1" x14ac:dyDescent="0.15">
      <c r="B61" s="21">
        <f t="shared" si="6"/>
        <v>8.0399999999999991</v>
      </c>
      <c r="C61" s="30" t="s">
        <v>60</v>
      </c>
      <c r="D61" s="22">
        <f>40*2</f>
        <v>80</v>
      </c>
      <c r="E61" s="23" t="s">
        <v>8</v>
      </c>
      <c r="F61" s="22">
        <v>0</v>
      </c>
      <c r="G61" s="82">
        <f t="shared" si="7"/>
        <v>0</v>
      </c>
      <c r="H61" s="22"/>
      <c r="I61" s="24"/>
    </row>
    <row r="62" spans="2:9" ht="10.5" customHeight="1" x14ac:dyDescent="0.15">
      <c r="B62" s="21">
        <f t="shared" si="6"/>
        <v>8.0499999999999989</v>
      </c>
      <c r="C62" s="30" t="s">
        <v>61</v>
      </c>
      <c r="D62" s="22">
        <f>40*1</f>
        <v>40</v>
      </c>
      <c r="E62" s="23" t="s">
        <v>8</v>
      </c>
      <c r="F62" s="22">
        <v>0</v>
      </c>
      <c r="G62" s="82">
        <f t="shared" si="7"/>
        <v>0</v>
      </c>
      <c r="H62" s="22"/>
      <c r="I62" s="24"/>
    </row>
    <row r="63" spans="2:9" ht="10.5" customHeight="1" thickBot="1" x14ac:dyDescent="0.2">
      <c r="B63" s="21">
        <f t="shared" si="6"/>
        <v>8.0599999999999987</v>
      </c>
      <c r="C63" s="30" t="s">
        <v>62</v>
      </c>
      <c r="D63" s="22">
        <f>20*3.2</f>
        <v>64</v>
      </c>
      <c r="E63" s="23" t="s">
        <v>8</v>
      </c>
      <c r="F63" s="22">
        <v>0</v>
      </c>
      <c r="G63" s="82">
        <f t="shared" si="7"/>
        <v>0</v>
      </c>
      <c r="H63" s="22"/>
      <c r="I63" s="24"/>
    </row>
    <row r="64" spans="2:9" ht="12.75" customHeight="1" thickBot="1" x14ac:dyDescent="0.2">
      <c r="B64" s="13">
        <v>9</v>
      </c>
      <c r="C64" s="14" t="s">
        <v>63</v>
      </c>
      <c r="D64" s="15"/>
      <c r="E64" s="15"/>
      <c r="F64" s="16"/>
      <c r="G64" s="100">
        <f>SUBTOTAL(9,G65:G76)</f>
        <v>0</v>
      </c>
      <c r="H64" s="18"/>
      <c r="I64" s="19"/>
    </row>
    <row r="65" spans="2:9" ht="10.5" customHeight="1" x14ac:dyDescent="0.15">
      <c r="B65" s="21">
        <f t="shared" ref="B65:B76" si="8">B64+0.01</f>
        <v>9.01</v>
      </c>
      <c r="C65" s="30" t="s">
        <v>64</v>
      </c>
      <c r="D65" s="22">
        <v>1</v>
      </c>
      <c r="E65" s="23" t="s">
        <v>12</v>
      </c>
      <c r="F65" s="22">
        <v>0</v>
      </c>
      <c r="G65" s="82">
        <f t="shared" ref="G65:G76" si="9">Cantidad*Precio</f>
        <v>0</v>
      </c>
      <c r="H65" s="22"/>
      <c r="I65" s="24"/>
    </row>
    <row r="66" spans="2:9" ht="10.5" customHeight="1" x14ac:dyDescent="0.15">
      <c r="B66" s="21">
        <f t="shared" si="8"/>
        <v>9.02</v>
      </c>
      <c r="C66" s="30" t="s">
        <v>65</v>
      </c>
      <c r="D66" s="22">
        <v>1</v>
      </c>
      <c r="E66" s="23" t="s">
        <v>12</v>
      </c>
      <c r="F66" s="22">
        <v>0</v>
      </c>
      <c r="G66" s="82">
        <f t="shared" si="9"/>
        <v>0</v>
      </c>
      <c r="H66" s="22"/>
      <c r="I66" s="24"/>
    </row>
    <row r="67" spans="2:9" ht="10.5" customHeight="1" x14ac:dyDescent="0.15">
      <c r="B67" s="21">
        <f t="shared" si="8"/>
        <v>9.0299999999999994</v>
      </c>
      <c r="C67" s="30" t="s">
        <v>66</v>
      </c>
      <c r="D67" s="22">
        <v>2</v>
      </c>
      <c r="E67" s="23" t="s">
        <v>12</v>
      </c>
      <c r="F67" s="22">
        <v>0</v>
      </c>
      <c r="G67" s="82">
        <f t="shared" si="9"/>
        <v>0</v>
      </c>
      <c r="H67" s="22"/>
      <c r="I67" s="24"/>
    </row>
    <row r="68" spans="2:9" ht="10.5" customHeight="1" x14ac:dyDescent="0.15">
      <c r="B68" s="21">
        <f t="shared" si="8"/>
        <v>9.0399999999999991</v>
      </c>
      <c r="C68" s="30" t="s">
        <v>67</v>
      </c>
      <c r="D68" s="22">
        <v>12</v>
      </c>
      <c r="E68" s="23" t="s">
        <v>42</v>
      </c>
      <c r="F68" s="22">
        <v>0</v>
      </c>
      <c r="G68" s="82">
        <f t="shared" si="9"/>
        <v>0</v>
      </c>
      <c r="H68" s="22"/>
      <c r="I68" s="24"/>
    </row>
    <row r="69" spans="2:9" ht="10.5" customHeight="1" x14ac:dyDescent="0.15">
      <c r="B69" s="21">
        <f t="shared" si="8"/>
        <v>9.0499999999999989</v>
      </c>
      <c r="C69" s="30" t="s">
        <v>68</v>
      </c>
      <c r="D69" s="22">
        <v>2.8</v>
      </c>
      <c r="E69" s="23" t="s">
        <v>42</v>
      </c>
      <c r="F69" s="22">
        <v>0</v>
      </c>
      <c r="G69" s="82">
        <f t="shared" si="9"/>
        <v>0</v>
      </c>
      <c r="H69" s="22"/>
      <c r="I69" s="24"/>
    </row>
    <row r="70" spans="2:9" ht="10.5" customHeight="1" x14ac:dyDescent="0.15">
      <c r="B70" s="21">
        <f t="shared" si="8"/>
        <v>9.0599999999999987</v>
      </c>
      <c r="C70" s="30" t="s">
        <v>69</v>
      </c>
      <c r="D70" s="22">
        <v>1</v>
      </c>
      <c r="E70" s="23" t="s">
        <v>12</v>
      </c>
      <c r="F70" s="22">
        <v>0</v>
      </c>
      <c r="G70" s="82">
        <f t="shared" si="9"/>
        <v>0</v>
      </c>
      <c r="H70" s="22"/>
      <c r="I70" s="24"/>
    </row>
    <row r="71" spans="2:9" ht="10.5" customHeight="1" x14ac:dyDescent="0.15">
      <c r="B71" s="21">
        <f t="shared" si="8"/>
        <v>9.0699999999999985</v>
      </c>
      <c r="C71" s="30" t="s">
        <v>70</v>
      </c>
      <c r="D71" s="22">
        <v>1</v>
      </c>
      <c r="E71" s="23" t="s">
        <v>12</v>
      </c>
      <c r="F71" s="22">
        <v>0</v>
      </c>
      <c r="G71" s="82">
        <f t="shared" si="9"/>
        <v>0</v>
      </c>
      <c r="H71" s="22"/>
      <c r="I71" s="24"/>
    </row>
    <row r="72" spans="2:9" ht="10.5" customHeight="1" x14ac:dyDescent="0.15">
      <c r="B72" s="21">
        <f t="shared" si="8"/>
        <v>9.0799999999999983</v>
      </c>
      <c r="C72" s="30" t="s">
        <v>71</v>
      </c>
      <c r="D72" s="22">
        <f>ROUNDUP(1+D76/20,0)</f>
        <v>4</v>
      </c>
      <c r="E72" s="23" t="s">
        <v>12</v>
      </c>
      <c r="F72" s="22">
        <v>0</v>
      </c>
      <c r="G72" s="82">
        <f t="shared" si="9"/>
        <v>0</v>
      </c>
      <c r="H72" s="22"/>
      <c r="I72" s="24"/>
    </row>
    <row r="73" spans="2:9" ht="10.5" customHeight="1" x14ac:dyDescent="0.15">
      <c r="B73" s="21">
        <f t="shared" si="8"/>
        <v>9.0899999999999981</v>
      </c>
      <c r="C73" s="30" t="s">
        <v>129</v>
      </c>
      <c r="D73" s="22">
        <v>60</v>
      </c>
      <c r="E73" s="23" t="s">
        <v>130</v>
      </c>
      <c r="F73" s="22">
        <v>0</v>
      </c>
      <c r="G73" s="82">
        <f t="shared" si="9"/>
        <v>0</v>
      </c>
      <c r="H73" s="22"/>
      <c r="I73" s="24"/>
    </row>
    <row r="74" spans="2:9" ht="10.5" customHeight="1" x14ac:dyDescent="0.15">
      <c r="B74" s="21">
        <f t="shared" si="8"/>
        <v>9.0999999999999979</v>
      </c>
      <c r="C74" s="30" t="s">
        <v>131</v>
      </c>
      <c r="D74" s="22">
        <v>1</v>
      </c>
      <c r="E74" s="23" t="s">
        <v>12</v>
      </c>
      <c r="F74" s="22">
        <v>0</v>
      </c>
      <c r="G74" s="82">
        <f t="shared" si="9"/>
        <v>0</v>
      </c>
      <c r="H74" s="22"/>
      <c r="I74" s="24"/>
    </row>
    <row r="75" spans="2:9" ht="10.5" customHeight="1" x14ac:dyDescent="0.15">
      <c r="B75" s="21">
        <f t="shared" si="8"/>
        <v>9.1099999999999977</v>
      </c>
      <c r="C75" s="30" t="s">
        <v>72</v>
      </c>
      <c r="D75" s="22">
        <v>60</v>
      </c>
      <c r="E75" s="23" t="s">
        <v>42</v>
      </c>
      <c r="F75" s="22">
        <v>0</v>
      </c>
      <c r="G75" s="82">
        <f t="shared" si="9"/>
        <v>0</v>
      </c>
      <c r="H75" s="22"/>
      <c r="I75" s="24"/>
    </row>
    <row r="76" spans="2:9" ht="10.5" customHeight="1" thickBot="1" x14ac:dyDescent="0.2">
      <c r="B76" s="21">
        <f t="shared" si="8"/>
        <v>9.1199999999999974</v>
      </c>
      <c r="C76" s="30" t="s">
        <v>73</v>
      </c>
      <c r="D76" s="22">
        <v>60</v>
      </c>
      <c r="E76" s="23" t="s">
        <v>42</v>
      </c>
      <c r="F76" s="22">
        <v>0</v>
      </c>
      <c r="G76" s="82">
        <f t="shared" si="9"/>
        <v>0</v>
      </c>
      <c r="H76" s="22"/>
      <c r="I76" s="24"/>
    </row>
    <row r="77" spans="2:9" ht="12.75" customHeight="1" thickBot="1" x14ac:dyDescent="0.2">
      <c r="B77" s="13">
        <v>10</v>
      </c>
      <c r="C77" s="14" t="s">
        <v>74</v>
      </c>
      <c r="D77" s="15"/>
      <c r="E77" s="15"/>
      <c r="F77" s="16"/>
      <c r="G77" s="100">
        <f>SUBTOTAL(9,G78:G89)</f>
        <v>0</v>
      </c>
      <c r="H77" s="18"/>
      <c r="I77" s="19"/>
    </row>
    <row r="78" spans="2:9" ht="10.5" customHeight="1" x14ac:dyDescent="0.15">
      <c r="B78" s="21">
        <f t="shared" ref="B78:B89" si="10">B77+0.01</f>
        <v>10.01</v>
      </c>
      <c r="C78" s="30" t="s">
        <v>75</v>
      </c>
      <c r="D78" s="22">
        <v>1</v>
      </c>
      <c r="E78" s="23" t="s">
        <v>12</v>
      </c>
      <c r="F78" s="22">
        <v>0</v>
      </c>
      <c r="G78" s="82">
        <f t="shared" ref="G78:G89" si="11">Cantidad*Precio</f>
        <v>0</v>
      </c>
      <c r="H78" s="22"/>
      <c r="I78" s="24"/>
    </row>
    <row r="79" spans="2:9" ht="10.5" customHeight="1" x14ac:dyDescent="0.15">
      <c r="B79" s="21">
        <f t="shared" si="10"/>
        <v>10.02</v>
      </c>
      <c r="C79" s="30" t="s">
        <v>76</v>
      </c>
      <c r="D79" s="22">
        <v>2</v>
      </c>
      <c r="E79" s="23" t="s">
        <v>12</v>
      </c>
      <c r="F79" s="22">
        <v>0</v>
      </c>
      <c r="G79" s="82">
        <f t="shared" si="11"/>
        <v>0</v>
      </c>
      <c r="H79" s="22"/>
      <c r="I79" s="24"/>
    </row>
    <row r="80" spans="2:9" ht="10.5" customHeight="1" x14ac:dyDescent="0.15">
      <c r="B80" s="21">
        <f t="shared" si="10"/>
        <v>10.029999999999999</v>
      </c>
      <c r="C80" s="30" t="s">
        <v>77</v>
      </c>
      <c r="D80" s="22">
        <v>4</v>
      </c>
      <c r="E80" s="23" t="s">
        <v>12</v>
      </c>
      <c r="F80" s="22">
        <v>0</v>
      </c>
      <c r="G80" s="82">
        <f t="shared" si="11"/>
        <v>0</v>
      </c>
      <c r="H80" s="22"/>
      <c r="I80" s="24"/>
    </row>
    <row r="81" spans="2:9" ht="10.5" customHeight="1" x14ac:dyDescent="0.15">
      <c r="B81" s="21">
        <f t="shared" si="10"/>
        <v>10.039999999999999</v>
      </c>
      <c r="C81" s="30" t="s">
        <v>78</v>
      </c>
      <c r="D81" s="22">
        <v>4</v>
      </c>
      <c r="E81" s="23" t="s">
        <v>12</v>
      </c>
      <c r="F81" s="22">
        <v>0</v>
      </c>
      <c r="G81" s="82">
        <f t="shared" si="11"/>
        <v>0</v>
      </c>
      <c r="H81" s="22"/>
      <c r="I81" s="24"/>
    </row>
    <row r="82" spans="2:9" ht="10.5" customHeight="1" x14ac:dyDescent="0.15">
      <c r="B82" s="21">
        <f t="shared" si="10"/>
        <v>10.049999999999999</v>
      </c>
      <c r="C82" s="30" t="s">
        <v>79</v>
      </c>
      <c r="D82" s="22">
        <v>3</v>
      </c>
      <c r="E82" s="23" t="s">
        <v>12</v>
      </c>
      <c r="F82" s="22">
        <v>0</v>
      </c>
      <c r="G82" s="82">
        <f t="shared" si="11"/>
        <v>0</v>
      </c>
      <c r="H82" s="22"/>
      <c r="I82" s="24"/>
    </row>
    <row r="83" spans="2:9" ht="10.5" customHeight="1" x14ac:dyDescent="0.15">
      <c r="B83" s="21">
        <f t="shared" si="10"/>
        <v>10.059999999999999</v>
      </c>
      <c r="C83" s="30" t="s">
        <v>80</v>
      </c>
      <c r="D83" s="22">
        <v>1</v>
      </c>
      <c r="E83" s="23" t="s">
        <v>12</v>
      </c>
      <c r="F83" s="22">
        <v>0</v>
      </c>
      <c r="G83" s="82">
        <f t="shared" si="11"/>
        <v>0</v>
      </c>
      <c r="H83" s="22"/>
      <c r="I83" s="24"/>
    </row>
    <row r="84" spans="2:9" ht="10.5" customHeight="1" x14ac:dyDescent="0.15">
      <c r="B84" s="21">
        <f t="shared" si="10"/>
        <v>10.069999999999999</v>
      </c>
      <c r="C84" s="30" t="s">
        <v>81</v>
      </c>
      <c r="D84" s="22">
        <v>5</v>
      </c>
      <c r="E84" s="23" t="s">
        <v>12</v>
      </c>
      <c r="F84" s="22">
        <v>0</v>
      </c>
      <c r="G84" s="82">
        <f t="shared" si="11"/>
        <v>0</v>
      </c>
      <c r="H84" s="22"/>
      <c r="I84" s="24"/>
    </row>
    <row r="85" spans="2:9" ht="10.5" customHeight="1" x14ac:dyDescent="0.15">
      <c r="B85" s="21">
        <f t="shared" si="10"/>
        <v>10.079999999999998</v>
      </c>
      <c r="C85" s="30" t="s">
        <v>82</v>
      </c>
      <c r="D85" s="22">
        <v>2</v>
      </c>
      <c r="E85" s="23" t="s">
        <v>12</v>
      </c>
      <c r="F85" s="22">
        <v>0</v>
      </c>
      <c r="G85" s="82">
        <f t="shared" si="11"/>
        <v>0</v>
      </c>
      <c r="H85" s="22"/>
      <c r="I85" s="24"/>
    </row>
    <row r="86" spans="2:9" ht="10.5" customHeight="1" x14ac:dyDescent="0.15">
      <c r="B86" s="21">
        <f t="shared" si="10"/>
        <v>10.089999999999998</v>
      </c>
      <c r="C86" s="30" t="s">
        <v>83</v>
      </c>
      <c r="D86" s="22">
        <v>2</v>
      </c>
      <c r="E86" s="23" t="s">
        <v>12</v>
      </c>
      <c r="F86" s="22">
        <v>0</v>
      </c>
      <c r="G86" s="82">
        <f t="shared" si="11"/>
        <v>0</v>
      </c>
      <c r="H86" s="22"/>
      <c r="I86" s="24"/>
    </row>
    <row r="87" spans="2:9" ht="10.5" customHeight="1" x14ac:dyDescent="0.15">
      <c r="B87" s="21">
        <f t="shared" si="10"/>
        <v>10.099999999999998</v>
      </c>
      <c r="C87" s="30" t="s">
        <v>84</v>
      </c>
      <c r="D87" s="22">
        <v>1</v>
      </c>
      <c r="E87" s="23" t="s">
        <v>12</v>
      </c>
      <c r="F87" s="22">
        <v>0</v>
      </c>
      <c r="G87" s="82">
        <f t="shared" si="11"/>
        <v>0</v>
      </c>
      <c r="H87" s="22"/>
      <c r="I87" s="24"/>
    </row>
    <row r="88" spans="2:9" ht="10.5" customHeight="1" x14ac:dyDescent="0.15">
      <c r="B88" s="21">
        <f t="shared" si="10"/>
        <v>10.109999999999998</v>
      </c>
      <c r="C88" s="30" t="s">
        <v>85</v>
      </c>
      <c r="D88" s="22">
        <f>ROUNDUP(1+D89/20,0)</f>
        <v>4</v>
      </c>
      <c r="E88" s="23" t="s">
        <v>12</v>
      </c>
      <c r="F88" s="22">
        <v>0</v>
      </c>
      <c r="G88" s="82">
        <f t="shared" si="11"/>
        <v>0</v>
      </c>
      <c r="H88" s="22"/>
      <c r="I88" s="24"/>
    </row>
    <row r="89" spans="2:9" ht="10.5" customHeight="1" thickBot="1" x14ac:dyDescent="0.2">
      <c r="B89" s="21">
        <f t="shared" si="10"/>
        <v>10.119999999999997</v>
      </c>
      <c r="C89" s="30" t="s">
        <v>86</v>
      </c>
      <c r="D89" s="22">
        <v>60</v>
      </c>
      <c r="E89" s="23" t="s">
        <v>42</v>
      </c>
      <c r="F89" s="22">
        <v>0</v>
      </c>
      <c r="G89" s="82">
        <f t="shared" si="11"/>
        <v>0</v>
      </c>
      <c r="H89" s="22"/>
      <c r="I89" s="24"/>
    </row>
    <row r="90" spans="2:9" ht="12.75" customHeight="1" thickBot="1" x14ac:dyDescent="0.2">
      <c r="B90" s="13">
        <v>11</v>
      </c>
      <c r="C90" s="14" t="s">
        <v>87</v>
      </c>
      <c r="D90" s="15"/>
      <c r="E90" s="15"/>
      <c r="F90" s="16"/>
      <c r="G90" s="100">
        <f>SUBTOTAL(9,G91:G95)</f>
        <v>0</v>
      </c>
      <c r="H90" s="18"/>
      <c r="I90" s="19"/>
    </row>
    <row r="91" spans="2:9" ht="10.5" customHeight="1" x14ac:dyDescent="0.15">
      <c r="B91" s="21">
        <f>B90+0.01</f>
        <v>11.01</v>
      </c>
      <c r="C91" s="30" t="s">
        <v>138</v>
      </c>
      <c r="D91" s="22">
        <v>1</v>
      </c>
      <c r="E91" s="23" t="s">
        <v>12</v>
      </c>
      <c r="F91" s="22">
        <v>0</v>
      </c>
      <c r="G91" s="82">
        <f>Cantidad*Precio</f>
        <v>0</v>
      </c>
      <c r="H91" s="22"/>
      <c r="I91" s="24"/>
    </row>
    <row r="92" spans="2:9" ht="10.5" customHeight="1" x14ac:dyDescent="0.15">
      <c r="B92" s="21">
        <f>B91+0.01</f>
        <v>11.02</v>
      </c>
      <c r="C92" s="30" t="s">
        <v>139</v>
      </c>
      <c r="D92" s="22">
        <v>3</v>
      </c>
      <c r="E92" s="23" t="s">
        <v>12</v>
      </c>
      <c r="F92" s="22">
        <v>0</v>
      </c>
      <c r="G92" s="82">
        <f>Cantidad*Precio</f>
        <v>0</v>
      </c>
      <c r="H92" s="22"/>
      <c r="I92" s="24"/>
    </row>
    <row r="93" spans="2:9" ht="10.5" customHeight="1" x14ac:dyDescent="0.15">
      <c r="B93" s="21">
        <f>B92+0.01</f>
        <v>11.03</v>
      </c>
      <c r="C93" s="30" t="s">
        <v>140</v>
      </c>
      <c r="D93" s="22">
        <v>1</v>
      </c>
      <c r="E93" s="23" t="s">
        <v>12</v>
      </c>
      <c r="F93" s="22">
        <v>0</v>
      </c>
      <c r="G93" s="82">
        <f>Cantidad*Precio</f>
        <v>0</v>
      </c>
      <c r="H93" s="22"/>
      <c r="I93" s="24"/>
    </row>
    <row r="94" spans="2:9" ht="10.5" customHeight="1" x14ac:dyDescent="0.15">
      <c r="B94" s="21">
        <f>B93+0.01</f>
        <v>11.04</v>
      </c>
      <c r="C94" s="30" t="s">
        <v>141</v>
      </c>
      <c r="D94" s="22">
        <v>1</v>
      </c>
      <c r="E94" s="23" t="s">
        <v>12</v>
      </c>
      <c r="F94" s="22">
        <v>0</v>
      </c>
      <c r="G94" s="82">
        <f>Cantidad*Precio</f>
        <v>0</v>
      </c>
      <c r="H94" s="22"/>
      <c r="I94" s="24"/>
    </row>
    <row r="95" spans="2:9" ht="10.5" customHeight="1" thickBot="1" x14ac:dyDescent="0.2">
      <c r="B95" s="21">
        <f>B94+0.01</f>
        <v>11.049999999999999</v>
      </c>
      <c r="C95" s="30" t="s">
        <v>142</v>
      </c>
      <c r="D95" s="22">
        <v>1</v>
      </c>
      <c r="E95" s="23" t="s">
        <v>12</v>
      </c>
      <c r="F95" s="22">
        <v>0</v>
      </c>
      <c r="G95" s="82">
        <f>Cantidad*Precio</f>
        <v>0</v>
      </c>
      <c r="H95" s="22"/>
      <c r="I95" s="24"/>
    </row>
    <row r="96" spans="2:9" ht="12.75" customHeight="1" thickBot="1" x14ac:dyDescent="0.2">
      <c r="B96" s="13">
        <v>12</v>
      </c>
      <c r="C96" s="14" t="s">
        <v>88</v>
      </c>
      <c r="D96" s="15"/>
      <c r="E96" s="15"/>
      <c r="F96" s="16"/>
      <c r="G96" s="100">
        <f>SUBTOTAL(9,G97:G100)</f>
        <v>0</v>
      </c>
      <c r="H96" s="18"/>
      <c r="I96" s="19"/>
    </row>
    <row r="97" spans="2:9" ht="10.5" customHeight="1" x14ac:dyDescent="0.15">
      <c r="B97" s="21">
        <f>B96+0.01</f>
        <v>12.01</v>
      </c>
      <c r="C97" s="30" t="s">
        <v>89</v>
      </c>
      <c r="D97" s="22">
        <v>4</v>
      </c>
      <c r="E97" s="23" t="s">
        <v>12</v>
      </c>
      <c r="F97" s="22">
        <v>0</v>
      </c>
      <c r="G97" s="82">
        <f>Cantidad*Precio</f>
        <v>0</v>
      </c>
      <c r="H97" s="22"/>
      <c r="I97" s="24"/>
    </row>
    <row r="98" spans="2:9" ht="10.5" customHeight="1" x14ac:dyDescent="0.15">
      <c r="B98" s="21">
        <f>B97+0.01</f>
        <v>12.02</v>
      </c>
      <c r="C98" s="30" t="s">
        <v>90</v>
      </c>
      <c r="D98" s="22">
        <v>1</v>
      </c>
      <c r="E98" s="23" t="s">
        <v>12</v>
      </c>
      <c r="F98" s="22">
        <v>0</v>
      </c>
      <c r="G98" s="82">
        <f>Cantidad*Precio</f>
        <v>0</v>
      </c>
      <c r="H98" s="22"/>
      <c r="I98" s="24"/>
    </row>
    <row r="99" spans="2:9" ht="10.5" customHeight="1" x14ac:dyDescent="0.15">
      <c r="B99" s="21">
        <f>B98+0.01</f>
        <v>12.03</v>
      </c>
      <c r="C99" s="30" t="s">
        <v>91</v>
      </c>
      <c r="D99" s="22">
        <v>1</v>
      </c>
      <c r="E99" s="23" t="s">
        <v>12</v>
      </c>
      <c r="F99" s="22">
        <v>0</v>
      </c>
      <c r="G99" s="82">
        <f>Cantidad*Precio</f>
        <v>0</v>
      </c>
      <c r="H99" s="22"/>
      <c r="I99" s="24"/>
    </row>
    <row r="100" spans="2:9" ht="10.5" customHeight="1" thickBot="1" x14ac:dyDescent="0.2">
      <c r="B100" s="21">
        <f>B99+0.01</f>
        <v>12.04</v>
      </c>
      <c r="C100" s="30" t="s">
        <v>125</v>
      </c>
      <c r="D100" s="22">
        <v>1</v>
      </c>
      <c r="E100" s="23" t="s">
        <v>12</v>
      </c>
      <c r="F100" s="22">
        <v>0</v>
      </c>
      <c r="G100" s="82">
        <f>Cantidad*Precio</f>
        <v>0</v>
      </c>
      <c r="H100" s="22"/>
      <c r="I100" s="24"/>
    </row>
    <row r="101" spans="2:9" ht="10.5" customHeight="1" thickBot="1" x14ac:dyDescent="0.2">
      <c r="B101" s="13">
        <v>13</v>
      </c>
      <c r="C101" s="14" t="s">
        <v>93</v>
      </c>
      <c r="D101" s="15"/>
      <c r="E101" s="15"/>
      <c r="F101" s="16"/>
      <c r="G101" s="100">
        <f>SUBTOTAL(9,G102:G102)</f>
        <v>0</v>
      </c>
      <c r="H101" s="18"/>
      <c r="I101" s="19"/>
    </row>
    <row r="102" spans="2:9" s="29" customFormat="1" ht="18.75" thickBot="1" x14ac:dyDescent="0.25">
      <c r="B102" s="21">
        <f>B101+0.01</f>
        <v>13.01</v>
      </c>
      <c r="C102" s="83" t="s">
        <v>94</v>
      </c>
      <c r="D102" s="27">
        <v>70</v>
      </c>
      <c r="E102" s="84" t="s">
        <v>95</v>
      </c>
      <c r="F102" s="27">
        <v>0</v>
      </c>
      <c r="G102" s="85">
        <f>Cantidad*Precio</f>
        <v>0</v>
      </c>
      <c r="H102" s="27"/>
      <c r="I102" s="28"/>
    </row>
    <row r="103" spans="2:9" ht="12.75" customHeight="1" thickBot="1" x14ac:dyDescent="0.2">
      <c r="B103" s="13">
        <v>14</v>
      </c>
      <c r="C103" s="14" t="s">
        <v>96</v>
      </c>
      <c r="D103" s="15"/>
      <c r="E103" s="15"/>
      <c r="F103" s="16"/>
      <c r="G103" s="100">
        <f>SUBTOTAL(9,G104:G120)</f>
        <v>0</v>
      </c>
      <c r="H103" s="18"/>
      <c r="I103" s="19"/>
    </row>
    <row r="104" spans="2:9" ht="10.5" customHeight="1" x14ac:dyDescent="0.15">
      <c r="B104" s="21">
        <f t="shared" ref="B104:B120" si="12">B103+0.01</f>
        <v>14.01</v>
      </c>
      <c r="C104" s="30" t="s">
        <v>97</v>
      </c>
      <c r="D104" s="22">
        <v>1</v>
      </c>
      <c r="E104" s="23" t="s">
        <v>12</v>
      </c>
      <c r="F104" s="22">
        <v>0</v>
      </c>
      <c r="G104" s="82">
        <f t="shared" ref="G104:G120" si="13">Cantidad*Precio</f>
        <v>0</v>
      </c>
      <c r="H104" s="22"/>
      <c r="I104" s="24"/>
    </row>
    <row r="105" spans="2:9" ht="10.5" customHeight="1" x14ac:dyDescent="0.15">
      <c r="B105" s="21">
        <f t="shared" si="12"/>
        <v>14.02</v>
      </c>
      <c r="C105" s="30" t="s">
        <v>143</v>
      </c>
      <c r="D105" s="22">
        <v>1</v>
      </c>
      <c r="E105" s="23" t="s">
        <v>12</v>
      </c>
      <c r="F105" s="22">
        <v>0</v>
      </c>
      <c r="G105" s="82">
        <f t="shared" si="13"/>
        <v>0</v>
      </c>
      <c r="H105" s="22"/>
      <c r="I105" s="24"/>
    </row>
    <row r="106" spans="2:9" ht="10.5" customHeight="1" x14ac:dyDescent="0.15">
      <c r="B106" s="21">
        <f t="shared" si="12"/>
        <v>14.03</v>
      </c>
      <c r="C106" s="30" t="s">
        <v>136</v>
      </c>
      <c r="D106" s="22">
        <v>30</v>
      </c>
      <c r="E106" s="23" t="s">
        <v>42</v>
      </c>
      <c r="F106" s="22">
        <v>0</v>
      </c>
      <c r="G106" s="82">
        <f t="shared" si="13"/>
        <v>0</v>
      </c>
      <c r="H106" s="22"/>
      <c r="I106" s="24"/>
    </row>
    <row r="107" spans="2:9" ht="10.5" customHeight="1" x14ac:dyDescent="0.15">
      <c r="B107" s="21">
        <f t="shared" si="12"/>
        <v>14.04</v>
      </c>
      <c r="C107" s="30" t="s">
        <v>145</v>
      </c>
      <c r="D107" s="22">
        <v>30</v>
      </c>
      <c r="E107" s="23" t="s">
        <v>42</v>
      </c>
      <c r="F107" s="22">
        <v>0</v>
      </c>
      <c r="G107" s="82">
        <f t="shared" si="13"/>
        <v>0</v>
      </c>
      <c r="H107" s="22"/>
      <c r="I107" s="24"/>
    </row>
    <row r="108" spans="2:9" ht="10.5" customHeight="1" x14ac:dyDescent="0.15">
      <c r="B108" s="21">
        <f t="shared" si="12"/>
        <v>14.049999999999999</v>
      </c>
      <c r="C108" s="30" t="s">
        <v>98</v>
      </c>
      <c r="D108" s="22">
        <v>1</v>
      </c>
      <c r="E108" s="23" t="s">
        <v>12</v>
      </c>
      <c r="F108" s="22">
        <v>0</v>
      </c>
      <c r="G108" s="82">
        <f t="shared" si="13"/>
        <v>0</v>
      </c>
      <c r="H108" s="22"/>
      <c r="I108" s="24"/>
    </row>
    <row r="109" spans="2:9" ht="10.5" customHeight="1" x14ac:dyDescent="0.15">
      <c r="B109" s="21">
        <f t="shared" si="12"/>
        <v>14.059999999999999</v>
      </c>
      <c r="C109" s="30" t="s">
        <v>144</v>
      </c>
      <c r="D109" s="22">
        <v>2</v>
      </c>
      <c r="E109" s="23" t="s">
        <v>12</v>
      </c>
      <c r="F109" s="22">
        <v>0</v>
      </c>
      <c r="G109" s="82">
        <f t="shared" si="13"/>
        <v>0</v>
      </c>
      <c r="H109" s="22"/>
      <c r="I109" s="24"/>
    </row>
    <row r="110" spans="2:9" ht="10.5" customHeight="1" x14ac:dyDescent="0.15">
      <c r="B110" s="21">
        <f t="shared" si="12"/>
        <v>14.069999999999999</v>
      </c>
      <c r="C110" s="30" t="s">
        <v>99</v>
      </c>
      <c r="D110" s="22">
        <v>1</v>
      </c>
      <c r="E110" s="23" t="s">
        <v>12</v>
      </c>
      <c r="F110" s="22">
        <v>0</v>
      </c>
      <c r="G110" s="82">
        <f t="shared" si="13"/>
        <v>0</v>
      </c>
      <c r="H110" s="22"/>
      <c r="I110" s="24"/>
    </row>
    <row r="111" spans="2:9" ht="10.5" customHeight="1" x14ac:dyDescent="0.15">
      <c r="B111" s="21">
        <f t="shared" si="12"/>
        <v>14.079999999999998</v>
      </c>
      <c r="C111" s="30" t="s">
        <v>100</v>
      </c>
      <c r="D111" s="22">
        <v>1</v>
      </c>
      <c r="E111" s="23" t="s">
        <v>12</v>
      </c>
      <c r="F111" s="22">
        <v>0</v>
      </c>
      <c r="G111" s="82">
        <f t="shared" si="13"/>
        <v>0</v>
      </c>
      <c r="H111" s="22"/>
      <c r="I111" s="24"/>
    </row>
    <row r="112" spans="2:9" ht="10.5" customHeight="1" x14ac:dyDescent="0.15">
      <c r="B112" s="21">
        <f t="shared" si="12"/>
        <v>14.089999999999998</v>
      </c>
      <c r="C112" s="30" t="s">
        <v>101</v>
      </c>
      <c r="D112" s="22">
        <f>D111</f>
        <v>1</v>
      </c>
      <c r="E112" s="23" t="s">
        <v>12</v>
      </c>
      <c r="F112" s="22">
        <v>0</v>
      </c>
      <c r="G112" s="82">
        <f t="shared" si="13"/>
        <v>0</v>
      </c>
      <c r="H112" s="22"/>
      <c r="I112" s="24"/>
    </row>
    <row r="113" spans="2:9" ht="10.5" customHeight="1" x14ac:dyDescent="0.15">
      <c r="B113" s="21">
        <f t="shared" si="12"/>
        <v>14.099999999999998</v>
      </c>
      <c r="C113" s="30" t="s">
        <v>133</v>
      </c>
      <c r="D113" s="22">
        <v>2</v>
      </c>
      <c r="E113" s="23" t="s">
        <v>12</v>
      </c>
      <c r="F113" s="22">
        <v>0</v>
      </c>
      <c r="G113" s="82">
        <f t="shared" si="13"/>
        <v>0</v>
      </c>
      <c r="H113" s="22"/>
      <c r="I113" s="24"/>
    </row>
    <row r="114" spans="2:9" ht="10.5" customHeight="1" x14ac:dyDescent="0.15">
      <c r="B114" s="21">
        <f t="shared" si="12"/>
        <v>14.109999999999998</v>
      </c>
      <c r="C114" s="30" t="s">
        <v>132</v>
      </c>
      <c r="D114" s="22">
        <v>4</v>
      </c>
      <c r="E114" s="23" t="s">
        <v>12</v>
      </c>
      <c r="F114" s="22">
        <v>0</v>
      </c>
      <c r="G114" s="82">
        <f t="shared" si="13"/>
        <v>0</v>
      </c>
      <c r="H114" s="22"/>
      <c r="I114" s="24"/>
    </row>
    <row r="115" spans="2:9" ht="10.5" customHeight="1" x14ac:dyDescent="0.15">
      <c r="B115" s="21">
        <f t="shared" si="12"/>
        <v>14.119999999999997</v>
      </c>
      <c r="C115" s="30" t="s">
        <v>102</v>
      </c>
      <c r="D115" s="22">
        <v>2</v>
      </c>
      <c r="E115" s="23" t="s">
        <v>12</v>
      </c>
      <c r="F115" s="22">
        <v>0</v>
      </c>
      <c r="G115" s="82">
        <f t="shared" si="13"/>
        <v>0</v>
      </c>
      <c r="H115" s="22"/>
      <c r="I115" s="24"/>
    </row>
    <row r="116" spans="2:9" ht="10.5" customHeight="1" x14ac:dyDescent="0.15">
      <c r="B116" s="21">
        <f t="shared" si="12"/>
        <v>14.129999999999997</v>
      </c>
      <c r="C116" s="30" t="s">
        <v>160</v>
      </c>
      <c r="D116" s="22">
        <v>1</v>
      </c>
      <c r="E116" s="23" t="s">
        <v>12</v>
      </c>
      <c r="F116" s="22">
        <v>0</v>
      </c>
      <c r="G116" s="82">
        <f t="shared" si="13"/>
        <v>0</v>
      </c>
      <c r="H116" s="22"/>
      <c r="I116" s="24"/>
    </row>
    <row r="117" spans="2:9" ht="10.5" customHeight="1" x14ac:dyDescent="0.15">
      <c r="B117" s="21">
        <f t="shared" si="12"/>
        <v>14.139999999999997</v>
      </c>
      <c r="C117" s="30" t="s">
        <v>127</v>
      </c>
      <c r="D117" s="22">
        <v>1</v>
      </c>
      <c r="E117" s="23" t="s">
        <v>104</v>
      </c>
      <c r="F117" s="22">
        <v>0</v>
      </c>
      <c r="G117" s="82">
        <f t="shared" si="13"/>
        <v>0</v>
      </c>
      <c r="H117" s="22"/>
      <c r="I117" s="24"/>
    </row>
    <row r="118" spans="2:9" ht="10.5" customHeight="1" x14ac:dyDescent="0.15">
      <c r="B118" s="21">
        <f t="shared" si="12"/>
        <v>14.149999999999997</v>
      </c>
      <c r="C118" s="30" t="s">
        <v>105</v>
      </c>
      <c r="D118" s="22">
        <f>20*1.1</f>
        <v>22</v>
      </c>
      <c r="E118" s="23" t="s">
        <v>42</v>
      </c>
      <c r="F118" s="22">
        <v>0</v>
      </c>
      <c r="G118" s="82">
        <f t="shared" si="13"/>
        <v>0</v>
      </c>
      <c r="H118" s="22"/>
      <c r="I118" s="24"/>
    </row>
    <row r="119" spans="2:9" ht="10.5" customHeight="1" x14ac:dyDescent="0.15">
      <c r="B119" s="21">
        <f t="shared" si="12"/>
        <v>14.159999999999997</v>
      </c>
      <c r="C119" s="30" t="s">
        <v>106</v>
      </c>
      <c r="D119" s="22">
        <v>10</v>
      </c>
      <c r="E119" s="23" t="s">
        <v>15</v>
      </c>
      <c r="F119" s="22">
        <v>0</v>
      </c>
      <c r="G119" s="82">
        <f t="shared" si="13"/>
        <v>0</v>
      </c>
      <c r="H119" s="22"/>
      <c r="I119" s="24"/>
    </row>
    <row r="120" spans="2:9" ht="10.5" customHeight="1" x14ac:dyDescent="0.15">
      <c r="B120" s="21">
        <f t="shared" si="12"/>
        <v>14.169999999999996</v>
      </c>
      <c r="C120" s="30" t="s">
        <v>107</v>
      </c>
      <c r="D120" s="22">
        <v>1</v>
      </c>
      <c r="E120" s="23" t="s">
        <v>104</v>
      </c>
      <c r="F120" s="22">
        <v>0</v>
      </c>
      <c r="G120" s="82">
        <f t="shared" si="13"/>
        <v>0</v>
      </c>
      <c r="H120" s="22"/>
      <c r="I120" s="24"/>
    </row>
    <row r="121" spans="2:9" ht="10.5" customHeight="1" thickBot="1" x14ac:dyDescent="0.2">
      <c r="B121" s="21"/>
      <c r="C121" s="30"/>
      <c r="D121" s="31"/>
      <c r="E121" s="23"/>
      <c r="F121" s="31"/>
      <c r="G121" s="136"/>
      <c r="H121" s="31"/>
      <c r="I121" s="32"/>
    </row>
    <row r="122" spans="2:9" ht="14.25" thickBot="1" x14ac:dyDescent="0.3">
      <c r="B122" s="33"/>
      <c r="C122" s="34" t="s">
        <v>108</v>
      </c>
      <c r="D122" s="35"/>
      <c r="E122" s="36"/>
      <c r="F122" s="37"/>
      <c r="G122" s="115">
        <f>SUBTOTAL(9,G5:G120)</f>
        <v>0</v>
      </c>
      <c r="H122" s="38"/>
      <c r="I122" s="39"/>
    </row>
    <row r="123" spans="2:9" ht="12.75" customHeight="1" x14ac:dyDescent="0.2">
      <c r="B123" s="40"/>
      <c r="C123" s="41"/>
      <c r="D123" s="42"/>
      <c r="E123" s="41"/>
      <c r="F123" s="43"/>
      <c r="G123" s="172"/>
      <c r="H123" s="45"/>
      <c r="I123" s="46"/>
    </row>
    <row r="124" spans="2:9" ht="10.5" customHeight="1" x14ac:dyDescent="0.2">
      <c r="B124" s="40"/>
      <c r="C124" s="47" t="s">
        <v>109</v>
      </c>
      <c r="D124" s="48"/>
      <c r="E124" s="49"/>
      <c r="F124" s="50"/>
      <c r="G124" s="172"/>
      <c r="H124" s="51"/>
      <c r="I124" s="46"/>
    </row>
    <row r="125" spans="2:9" ht="10.5" customHeight="1" x14ac:dyDescent="0.2">
      <c r="B125" s="40"/>
      <c r="C125" s="52" t="s">
        <v>110</v>
      </c>
      <c r="D125" s="48">
        <v>0.1</v>
      </c>
      <c r="E125" s="49" t="s">
        <v>111</v>
      </c>
      <c r="F125" s="51">
        <f t="shared" ref="F125:F131" si="14">D125*$G$122</f>
        <v>0</v>
      </c>
      <c r="G125" s="174"/>
      <c r="H125" s="51"/>
      <c r="I125" s="46"/>
    </row>
    <row r="126" spans="2:9" ht="10.5" customHeight="1" x14ac:dyDescent="0.2">
      <c r="B126" s="40"/>
      <c r="C126" s="52" t="s">
        <v>112</v>
      </c>
      <c r="D126" s="48">
        <v>2.5000000000000001E-2</v>
      </c>
      <c r="E126" s="49" t="s">
        <v>111</v>
      </c>
      <c r="F126" s="51">
        <f t="shared" si="14"/>
        <v>0</v>
      </c>
      <c r="G126" s="174"/>
      <c r="H126" s="51"/>
      <c r="I126" s="46"/>
    </row>
    <row r="127" spans="2:9" ht="10.5" customHeight="1" x14ac:dyDescent="0.2">
      <c r="B127" s="40"/>
      <c r="C127" s="52" t="s">
        <v>113</v>
      </c>
      <c r="D127" s="48">
        <v>0.05</v>
      </c>
      <c r="E127" s="49" t="s">
        <v>111</v>
      </c>
      <c r="F127" s="51">
        <f t="shared" si="14"/>
        <v>0</v>
      </c>
      <c r="G127" s="174"/>
      <c r="H127" s="51"/>
      <c r="I127" s="46"/>
    </row>
    <row r="128" spans="2:9" ht="10.5" customHeight="1" x14ac:dyDescent="0.2">
      <c r="B128" s="40"/>
      <c r="C128" s="52" t="s">
        <v>114</v>
      </c>
      <c r="D128" s="48">
        <v>4.6399999999999997E-2</v>
      </c>
      <c r="E128" s="49" t="s">
        <v>111</v>
      </c>
      <c r="F128" s="51">
        <f t="shared" si="14"/>
        <v>0</v>
      </c>
      <c r="G128" s="174"/>
      <c r="H128" s="51"/>
      <c r="I128" s="46"/>
    </row>
    <row r="129" spans="2:9" ht="10.5" customHeight="1" x14ac:dyDescent="0.2">
      <c r="B129" s="40"/>
      <c r="C129" s="52" t="s">
        <v>115</v>
      </c>
      <c r="D129" s="48">
        <v>0.01</v>
      </c>
      <c r="E129" s="49" t="s">
        <v>111</v>
      </c>
      <c r="F129" s="51">
        <f t="shared" si="14"/>
        <v>0</v>
      </c>
      <c r="G129" s="174"/>
      <c r="H129" s="51"/>
      <c r="I129" s="46"/>
    </row>
    <row r="130" spans="2:9" ht="10.5" customHeight="1" x14ac:dyDescent="0.2">
      <c r="B130" s="40"/>
      <c r="C130" s="52" t="s">
        <v>116</v>
      </c>
      <c r="D130" s="48">
        <v>0.05</v>
      </c>
      <c r="E130" s="49" t="s">
        <v>111</v>
      </c>
      <c r="F130" s="51">
        <f t="shared" si="14"/>
        <v>0</v>
      </c>
      <c r="G130" s="174"/>
      <c r="H130" s="51"/>
      <c r="I130" s="46"/>
    </row>
    <row r="131" spans="2:9" ht="10.5" customHeight="1" x14ac:dyDescent="0.2">
      <c r="B131" s="40"/>
      <c r="C131" s="52" t="s">
        <v>117</v>
      </c>
      <c r="D131" s="48">
        <v>1E-3</v>
      </c>
      <c r="E131" s="49" t="s">
        <v>111</v>
      </c>
      <c r="F131" s="51">
        <f t="shared" si="14"/>
        <v>0</v>
      </c>
      <c r="G131" s="173"/>
      <c r="H131" s="53"/>
      <c r="I131" s="46"/>
    </row>
    <row r="132" spans="2:9" ht="10.5" customHeight="1" x14ac:dyDescent="0.2">
      <c r="B132" s="40"/>
      <c r="C132" s="52" t="s">
        <v>118</v>
      </c>
      <c r="D132" s="48">
        <v>0.18</v>
      </c>
      <c r="E132" s="54" t="s">
        <v>119</v>
      </c>
      <c r="F132" s="51">
        <f>D132*$F$125</f>
        <v>0</v>
      </c>
      <c r="H132" s="55"/>
      <c r="I132" s="46"/>
    </row>
    <row r="133" spans="2:9" ht="13.5" thickBot="1" x14ac:dyDescent="0.25">
      <c r="B133" s="40"/>
      <c r="C133" s="41"/>
      <c r="D133" s="56"/>
      <c r="E133" s="57"/>
      <c r="F133" s="58"/>
      <c r="G133" s="172"/>
      <c r="H133" s="59"/>
      <c r="I133" s="46"/>
    </row>
    <row r="134" spans="2:9" ht="14.25" thickBot="1" x14ac:dyDescent="0.3">
      <c r="B134" s="33"/>
      <c r="C134" s="34" t="s">
        <v>120</v>
      </c>
      <c r="D134" s="35"/>
      <c r="E134" s="36"/>
      <c r="F134" s="37"/>
      <c r="G134" s="115">
        <f>SUM(F125:F132)+G122</f>
        <v>0</v>
      </c>
      <c r="H134" s="38"/>
      <c r="I134" s="39"/>
    </row>
    <row r="135" spans="2:9" ht="13.5" x14ac:dyDescent="0.25">
      <c r="B135" s="40"/>
      <c r="C135" s="60"/>
      <c r="D135" s="61"/>
      <c r="E135" s="62"/>
      <c r="F135" s="63"/>
      <c r="G135" s="147"/>
      <c r="H135" s="65"/>
      <c r="I135" s="66"/>
    </row>
    <row r="136" spans="2:9" ht="10.5" customHeight="1" x14ac:dyDescent="0.15">
      <c r="C136" s="59" t="s">
        <v>121</v>
      </c>
      <c r="D136" s="67">
        <v>0.05</v>
      </c>
      <c r="E136" s="68" t="s">
        <v>111</v>
      </c>
      <c r="F136" s="69">
        <f>D136*$G$122</f>
        <v>0</v>
      </c>
      <c r="G136" s="161"/>
      <c r="H136" s="69"/>
      <c r="I136" s="46"/>
    </row>
    <row r="137" spans="2:9" ht="14.25" thickBot="1" x14ac:dyDescent="0.3">
      <c r="B137" s="70"/>
      <c r="C137" s="71"/>
      <c r="D137" s="63"/>
      <c r="E137" s="72"/>
      <c r="F137" s="63"/>
      <c r="G137" s="147"/>
      <c r="H137" s="65"/>
      <c r="I137" s="66"/>
    </row>
    <row r="138" spans="2:9" ht="15" customHeight="1" thickBot="1" x14ac:dyDescent="0.3">
      <c r="B138" s="73"/>
      <c r="C138" s="74" t="s">
        <v>122</v>
      </c>
      <c r="D138" s="75"/>
      <c r="E138" s="76"/>
      <c r="F138" s="75"/>
      <c r="G138" s="77">
        <f>ROUND(+G134+F136,2)</f>
        <v>0</v>
      </c>
      <c r="H138" s="78"/>
      <c r="I138" s="77"/>
    </row>
    <row r="139" spans="2:9" ht="11.25" thickBot="1" x14ac:dyDescent="0.2"/>
    <row r="140" spans="2:9" ht="11.25" thickBot="1" x14ac:dyDescent="0.2">
      <c r="H140" s="79" t="s">
        <v>122</v>
      </c>
      <c r="I140" s="80">
        <f>G138</f>
        <v>0</v>
      </c>
    </row>
    <row r="141" spans="2:9" x14ac:dyDescent="0.15">
      <c r="F141" s="26"/>
      <c r="H141" s="26"/>
    </row>
    <row r="143" spans="2:9" x14ac:dyDescent="0.15">
      <c r="D143" s="20"/>
      <c r="E143" s="20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6" min="1" max="6" man="1"/>
  </rowBreaks>
  <colBreaks count="1" manualBreakCount="1">
    <brk id="7" min="3" max="1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8"/>
  <sheetViews>
    <sheetView showGridLines="0" view="pageBreakPreview" topLeftCell="A116" zoomScale="145" zoomScaleNormal="130" zoomScaleSheetLayoutView="145" workbookViewId="0">
      <selection activeCell="F131" sqref="F131"/>
    </sheetView>
  </sheetViews>
  <sheetFormatPr defaultColWidth="11.42578125" defaultRowHeight="10.5" x14ac:dyDescent="0.15"/>
  <cols>
    <col min="1" max="2" width="6.28515625" style="1" customWidth="1"/>
    <col min="3" max="3" width="56" style="1" customWidth="1"/>
    <col min="4" max="4" width="8.7109375" style="1" bestFit="1" customWidth="1"/>
    <col min="5" max="5" width="9.28515625" style="1" bestFit="1" customWidth="1"/>
    <col min="6" max="6" width="14.140625" style="1" bestFit="1" customWidth="1"/>
    <col min="7" max="7" width="13.7109375" style="154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5.85546875" style="1" customWidth="1"/>
    <col min="13" max="256" width="9.140625" style="1" customWidth="1"/>
    <col min="257" max="16384" width="11.42578125" style="1"/>
  </cols>
  <sheetData>
    <row r="1" spans="2:12" ht="42" customHeight="1" x14ac:dyDescent="0.15">
      <c r="B1" s="177" t="s">
        <v>175</v>
      </c>
      <c r="C1" s="177"/>
      <c r="D1" s="177"/>
      <c r="E1" s="177"/>
      <c r="F1" s="177"/>
      <c r="G1" s="177"/>
      <c r="H1" s="177"/>
      <c r="I1" s="177"/>
    </row>
    <row r="2" spans="2:12" ht="11.25" customHeight="1" x14ac:dyDescent="0.2">
      <c r="C2" s="2"/>
      <c r="D2" s="3"/>
      <c r="E2" s="4"/>
      <c r="F2" s="178"/>
      <c r="G2" s="178"/>
      <c r="H2" s="178"/>
      <c r="I2" s="178"/>
      <c r="J2" s="5"/>
    </row>
    <row r="3" spans="2:12" ht="11.25" thickBot="1" x14ac:dyDescent="0.2">
      <c r="J3" s="5"/>
      <c r="K3" s="5"/>
    </row>
    <row r="4" spans="2:12" ht="14.1" customHeight="1" thickBot="1" x14ac:dyDescent="0.2">
      <c r="B4" s="171"/>
      <c r="C4" s="10" t="s">
        <v>1</v>
      </c>
      <c r="D4" s="10" t="s">
        <v>2</v>
      </c>
      <c r="E4" s="10" t="s">
        <v>3</v>
      </c>
      <c r="F4" s="10" t="s">
        <v>4</v>
      </c>
      <c r="G4" s="170" t="s">
        <v>5</v>
      </c>
      <c r="H4" s="10" t="s">
        <v>4</v>
      </c>
      <c r="I4" s="11" t="s">
        <v>5</v>
      </c>
      <c r="K4" s="12"/>
      <c r="L4" s="12"/>
    </row>
    <row r="5" spans="2:12" ht="12.75" customHeight="1" thickBot="1" x14ac:dyDescent="0.2">
      <c r="B5" s="13">
        <v>1</v>
      </c>
      <c r="C5" s="14" t="s">
        <v>6</v>
      </c>
      <c r="D5" s="15"/>
      <c r="E5" s="15"/>
      <c r="F5" s="16"/>
      <c r="G5" s="100">
        <f>SUBTOTAL(9,G6:G11)</f>
        <v>0</v>
      </c>
      <c r="H5" s="18"/>
      <c r="I5" s="19"/>
      <c r="K5" s="20"/>
    </row>
    <row r="6" spans="2:12" ht="10.5" customHeight="1" x14ac:dyDescent="0.15">
      <c r="B6" s="21">
        <f t="shared" ref="B6:B11" si="0">+B5+0.01</f>
        <v>1.01</v>
      </c>
      <c r="C6" s="30" t="s">
        <v>169</v>
      </c>
      <c r="D6" s="22">
        <v>52.94</v>
      </c>
      <c r="E6" s="23" t="s">
        <v>8</v>
      </c>
      <c r="F6" s="22">
        <v>0</v>
      </c>
      <c r="G6" s="82">
        <f t="shared" ref="G6:G11" si="1">Cantidad*Precio</f>
        <v>0</v>
      </c>
      <c r="H6" s="22"/>
      <c r="I6" s="24"/>
    </row>
    <row r="7" spans="2:12" ht="10.5" customHeight="1" x14ac:dyDescent="0.15">
      <c r="B7" s="21">
        <f t="shared" si="0"/>
        <v>1.02</v>
      </c>
      <c r="C7" s="30" t="s">
        <v>168</v>
      </c>
      <c r="D7" s="22">
        <v>52.94</v>
      </c>
      <c r="E7" s="23" t="s">
        <v>8</v>
      </c>
      <c r="F7" s="22">
        <v>0</v>
      </c>
      <c r="G7" s="82">
        <f t="shared" si="1"/>
        <v>0</v>
      </c>
      <c r="H7" s="22"/>
      <c r="I7" s="24"/>
    </row>
    <row r="8" spans="2:12" ht="10.5" customHeight="1" x14ac:dyDescent="0.15">
      <c r="B8" s="21">
        <f t="shared" si="0"/>
        <v>1.03</v>
      </c>
      <c r="C8" s="30" t="s">
        <v>10</v>
      </c>
      <c r="D8" s="22">
        <v>141.27000000000001</v>
      </c>
      <c r="E8" s="23" t="s">
        <v>8</v>
      </c>
      <c r="F8" s="22">
        <v>0</v>
      </c>
      <c r="G8" s="82">
        <f t="shared" si="1"/>
        <v>0</v>
      </c>
      <c r="H8" s="22"/>
      <c r="I8" s="24"/>
    </row>
    <row r="9" spans="2:12" ht="10.5" customHeight="1" x14ac:dyDescent="0.15">
      <c r="B9" s="21">
        <f t="shared" si="0"/>
        <v>1.04</v>
      </c>
      <c r="C9" s="30" t="s">
        <v>11</v>
      </c>
      <c r="D9" s="22">
        <v>1</v>
      </c>
      <c r="E9" s="23" t="s">
        <v>12</v>
      </c>
      <c r="F9" s="22">
        <v>0</v>
      </c>
      <c r="G9" s="82">
        <f t="shared" si="1"/>
        <v>0</v>
      </c>
      <c r="H9" s="22"/>
      <c r="I9" s="24"/>
    </row>
    <row r="10" spans="2:12" ht="10.5" customHeight="1" x14ac:dyDescent="0.15">
      <c r="B10" s="21">
        <f t="shared" si="0"/>
        <v>1.05</v>
      </c>
      <c r="C10" s="30" t="s">
        <v>13</v>
      </c>
      <c r="D10" s="22">
        <v>1</v>
      </c>
      <c r="E10" s="23" t="s">
        <v>12</v>
      </c>
      <c r="F10" s="22">
        <v>0</v>
      </c>
      <c r="G10" s="82">
        <f t="shared" si="1"/>
        <v>0</v>
      </c>
      <c r="H10" s="22"/>
      <c r="I10" s="24"/>
    </row>
    <row r="11" spans="2:12" ht="10.5" customHeight="1" thickBot="1" x14ac:dyDescent="0.2">
      <c r="B11" s="21">
        <f t="shared" si="0"/>
        <v>1.06</v>
      </c>
      <c r="C11" s="30" t="s">
        <v>14</v>
      </c>
      <c r="D11" s="22">
        <v>15</v>
      </c>
      <c r="E11" s="23" t="s">
        <v>15</v>
      </c>
      <c r="F11" s="22">
        <v>0</v>
      </c>
      <c r="G11" s="82">
        <f t="shared" si="1"/>
        <v>0</v>
      </c>
      <c r="H11" s="22"/>
      <c r="I11" s="24"/>
    </row>
    <row r="12" spans="2:12" ht="12.75" customHeight="1" thickBot="1" x14ac:dyDescent="0.2">
      <c r="B12" s="13">
        <v>2</v>
      </c>
      <c r="C12" s="14" t="s">
        <v>16</v>
      </c>
      <c r="D12" s="15"/>
      <c r="E12" s="15"/>
      <c r="F12" s="16"/>
      <c r="G12" s="100">
        <f>SUBTOTAL(9,G13:G16)</f>
        <v>0</v>
      </c>
      <c r="H12" s="18"/>
      <c r="I12" s="19"/>
    </row>
    <row r="13" spans="2:12" ht="10.5" customHeight="1" x14ac:dyDescent="0.15">
      <c r="B13" s="21">
        <f>B12+0.01</f>
        <v>2.0099999999999998</v>
      </c>
      <c r="C13" s="30" t="s">
        <v>17</v>
      </c>
      <c r="D13" s="22">
        <f>ROUNDUP(D18*1/0.3,0)*1.5</f>
        <v>16.5</v>
      </c>
      <c r="E13" s="23" t="s">
        <v>15</v>
      </c>
      <c r="F13" s="22">
        <v>0</v>
      </c>
      <c r="G13" s="82">
        <f>Cantidad*Precio</f>
        <v>0</v>
      </c>
      <c r="H13" s="22"/>
      <c r="I13" s="24"/>
    </row>
    <row r="14" spans="2:12" ht="10.5" customHeight="1" x14ac:dyDescent="0.15">
      <c r="B14" s="21">
        <f>B13+0.01</f>
        <v>2.0199999999999996</v>
      </c>
      <c r="C14" s="30" t="s">
        <v>18</v>
      </c>
      <c r="D14" s="22">
        <f>D13*0.4</f>
        <v>6.6000000000000005</v>
      </c>
      <c r="E14" s="23" t="s">
        <v>15</v>
      </c>
      <c r="F14" s="22">
        <v>0</v>
      </c>
      <c r="G14" s="82">
        <f>Cantidad*Precio</f>
        <v>0</v>
      </c>
      <c r="H14" s="22"/>
      <c r="I14" s="24"/>
    </row>
    <row r="15" spans="2:12" ht="10.5" customHeight="1" x14ac:dyDescent="0.15">
      <c r="B15" s="21">
        <f>B14+0.01</f>
        <v>2.0299999999999994</v>
      </c>
      <c r="C15" s="30" t="s">
        <v>176</v>
      </c>
      <c r="D15" s="22">
        <f>ROUNDUP(5.85*8.35*0.6,0)</f>
        <v>30</v>
      </c>
      <c r="E15" s="23" t="s">
        <v>15</v>
      </c>
      <c r="F15" s="22">
        <v>0</v>
      </c>
      <c r="G15" s="82">
        <f>Cantidad*Precio</f>
        <v>0</v>
      </c>
      <c r="H15" s="22"/>
      <c r="I15" s="24"/>
    </row>
    <row r="16" spans="2:12" ht="10.5" customHeight="1" thickBot="1" x14ac:dyDescent="0.2">
      <c r="B16" s="21">
        <f>B15+0.01</f>
        <v>2.0399999999999991</v>
      </c>
      <c r="C16" s="30" t="s">
        <v>19</v>
      </c>
      <c r="D16" s="22">
        <f>D13*1.4</f>
        <v>23.099999999999998</v>
      </c>
      <c r="E16" s="23" t="s">
        <v>15</v>
      </c>
      <c r="F16" s="22">
        <v>0</v>
      </c>
      <c r="G16" s="82">
        <f>Cantidad*Precio</f>
        <v>0</v>
      </c>
      <c r="H16" s="22"/>
      <c r="I16" s="24"/>
    </row>
    <row r="17" spans="2:9" ht="12.75" customHeight="1" thickBot="1" x14ac:dyDescent="0.2">
      <c r="B17" s="13">
        <v>3</v>
      </c>
      <c r="C17" s="14" t="s">
        <v>20</v>
      </c>
      <c r="D17" s="15"/>
      <c r="E17" s="15"/>
      <c r="F17" s="16"/>
      <c r="G17" s="100">
        <f>SUBTOTAL(9,G18:G31)</f>
        <v>0</v>
      </c>
      <c r="H17" s="18"/>
      <c r="I17" s="19"/>
    </row>
    <row r="18" spans="2:9" ht="10.5" customHeight="1" x14ac:dyDescent="0.15">
      <c r="B18" s="21">
        <f t="shared" ref="B18:B25" si="2">+B17+0.01</f>
        <v>3.01</v>
      </c>
      <c r="C18" s="30" t="s">
        <v>180</v>
      </c>
      <c r="D18" s="22">
        <v>3.2099999999999995</v>
      </c>
      <c r="E18" s="23" t="s">
        <v>15</v>
      </c>
      <c r="F18" s="22">
        <v>0</v>
      </c>
      <c r="G18" s="82">
        <f t="shared" ref="G18:G31" si="3">Cantidad*Precio</f>
        <v>0</v>
      </c>
      <c r="H18" s="22"/>
      <c r="I18" s="24"/>
    </row>
    <row r="19" spans="2:9" ht="10.5" customHeight="1" x14ac:dyDescent="0.15">
      <c r="B19" s="21">
        <f t="shared" si="2"/>
        <v>3.0199999999999996</v>
      </c>
      <c r="C19" s="30" t="s">
        <v>181</v>
      </c>
      <c r="D19" s="22">
        <v>0.6</v>
      </c>
      <c r="E19" s="23" t="s">
        <v>15</v>
      </c>
      <c r="F19" s="22">
        <v>0</v>
      </c>
      <c r="G19" s="82">
        <f t="shared" si="3"/>
        <v>0</v>
      </c>
      <c r="H19" s="22"/>
      <c r="I19" s="24"/>
    </row>
    <row r="20" spans="2:9" ht="10.5" customHeight="1" x14ac:dyDescent="0.15">
      <c r="B20" s="21">
        <f t="shared" si="2"/>
        <v>3.0299999999999994</v>
      </c>
      <c r="C20" s="30" t="s">
        <v>21</v>
      </c>
      <c r="D20" s="22">
        <v>0.73</v>
      </c>
      <c r="E20" s="23" t="s">
        <v>15</v>
      </c>
      <c r="F20" s="22">
        <v>0</v>
      </c>
      <c r="G20" s="82">
        <f t="shared" si="3"/>
        <v>0</v>
      </c>
      <c r="H20" s="22"/>
      <c r="I20" s="24"/>
    </row>
    <row r="21" spans="2:9" ht="10.5" customHeight="1" x14ac:dyDescent="0.15">
      <c r="B21" s="21">
        <f t="shared" si="2"/>
        <v>3.0399999999999991</v>
      </c>
      <c r="C21" s="30" t="s">
        <v>22</v>
      </c>
      <c r="D21" s="22">
        <v>0.65</v>
      </c>
      <c r="E21" s="23" t="s">
        <v>15</v>
      </c>
      <c r="F21" s="22">
        <v>0</v>
      </c>
      <c r="G21" s="82">
        <f t="shared" si="3"/>
        <v>0</v>
      </c>
      <c r="H21" s="22"/>
      <c r="I21" s="24"/>
    </row>
    <row r="22" spans="2:9" ht="10.5" customHeight="1" x14ac:dyDescent="0.15">
      <c r="B22" s="21">
        <f t="shared" si="2"/>
        <v>3.0499999999999989</v>
      </c>
      <c r="C22" s="30" t="s">
        <v>23</v>
      </c>
      <c r="D22" s="22">
        <v>0.36</v>
      </c>
      <c r="E22" s="23" t="s">
        <v>15</v>
      </c>
      <c r="F22" s="22">
        <v>0</v>
      </c>
      <c r="G22" s="82">
        <f t="shared" si="3"/>
        <v>0</v>
      </c>
      <c r="H22" s="22"/>
      <c r="I22" s="24"/>
    </row>
    <row r="23" spans="2:9" ht="10.5" customHeight="1" x14ac:dyDescent="0.15">
      <c r="B23" s="21">
        <f t="shared" si="2"/>
        <v>3.0599999999999987</v>
      </c>
      <c r="C23" s="30" t="s">
        <v>24</v>
      </c>
      <c r="D23" s="22">
        <v>0.8</v>
      </c>
      <c r="E23" s="23" t="s">
        <v>15</v>
      </c>
      <c r="F23" s="22">
        <v>0</v>
      </c>
      <c r="G23" s="82">
        <f t="shared" si="3"/>
        <v>0</v>
      </c>
      <c r="H23" s="22"/>
      <c r="I23" s="24"/>
    </row>
    <row r="24" spans="2:9" ht="10.5" customHeight="1" x14ac:dyDescent="0.15">
      <c r="B24" s="21">
        <f t="shared" si="2"/>
        <v>3.0699999999999985</v>
      </c>
      <c r="C24" s="30" t="s">
        <v>25</v>
      </c>
      <c r="D24" s="22">
        <v>1.2</v>
      </c>
      <c r="E24" s="23" t="s">
        <v>15</v>
      </c>
      <c r="F24" s="22">
        <v>0</v>
      </c>
      <c r="G24" s="82">
        <f t="shared" si="3"/>
        <v>0</v>
      </c>
      <c r="H24" s="22"/>
      <c r="I24" s="24"/>
    </row>
    <row r="25" spans="2:9" ht="10.5" customHeight="1" x14ac:dyDescent="0.15">
      <c r="B25" s="21">
        <f t="shared" si="2"/>
        <v>3.0799999999999983</v>
      </c>
      <c r="C25" s="30" t="s">
        <v>26</v>
      </c>
      <c r="D25" s="22">
        <v>0.26</v>
      </c>
      <c r="E25" s="23" t="s">
        <v>15</v>
      </c>
      <c r="F25" s="22">
        <v>0</v>
      </c>
      <c r="G25" s="82">
        <f t="shared" si="3"/>
        <v>0</v>
      </c>
      <c r="H25" s="22"/>
      <c r="I25" s="24"/>
    </row>
    <row r="26" spans="2:9" ht="10.5" customHeight="1" x14ac:dyDescent="0.15">
      <c r="B26" s="21">
        <f>B25+0.01</f>
        <v>3.0899999999999981</v>
      </c>
      <c r="C26" s="30" t="s">
        <v>126</v>
      </c>
      <c r="D26" s="22">
        <v>0.14000000000000001</v>
      </c>
      <c r="E26" s="23" t="s">
        <v>15</v>
      </c>
      <c r="F26" s="22">
        <v>0</v>
      </c>
      <c r="G26" s="82">
        <f t="shared" si="3"/>
        <v>0</v>
      </c>
      <c r="H26" s="22"/>
      <c r="I26" s="24"/>
    </row>
    <row r="27" spans="2:9" ht="10.5" customHeight="1" x14ac:dyDescent="0.15">
      <c r="B27" s="21">
        <f>B26+0.01</f>
        <v>3.0999999999999979</v>
      </c>
      <c r="C27" s="30" t="s">
        <v>27</v>
      </c>
      <c r="D27" s="22">
        <v>0.25</v>
      </c>
      <c r="E27" s="23" t="s">
        <v>15</v>
      </c>
      <c r="F27" s="22">
        <v>0</v>
      </c>
      <c r="G27" s="82">
        <f t="shared" si="3"/>
        <v>0</v>
      </c>
      <c r="H27" s="22"/>
      <c r="I27" s="24"/>
    </row>
    <row r="28" spans="2:9" ht="10.5" customHeight="1" x14ac:dyDescent="0.15">
      <c r="B28" s="21">
        <f>B27+0.01</f>
        <v>3.1099999999999977</v>
      </c>
      <c r="C28" s="30" t="s">
        <v>28</v>
      </c>
      <c r="D28" s="22">
        <v>22.5</v>
      </c>
      <c r="E28" s="23" t="s">
        <v>8</v>
      </c>
      <c r="F28" s="22">
        <v>0</v>
      </c>
      <c r="G28" s="82">
        <f t="shared" si="3"/>
        <v>0</v>
      </c>
      <c r="H28" s="22"/>
      <c r="I28" s="24"/>
    </row>
    <row r="29" spans="2:9" ht="10.5" customHeight="1" x14ac:dyDescent="0.15">
      <c r="B29" s="21">
        <f>+B28+0.01</f>
        <v>3.1199999999999974</v>
      </c>
      <c r="C29" s="30" t="s">
        <v>29</v>
      </c>
      <c r="D29" s="22">
        <v>3.5</v>
      </c>
      <c r="E29" s="23" t="s">
        <v>15</v>
      </c>
      <c r="F29" s="22">
        <v>0</v>
      </c>
      <c r="G29" s="82">
        <f t="shared" si="3"/>
        <v>0</v>
      </c>
      <c r="H29" s="22"/>
      <c r="I29" s="24"/>
    </row>
    <row r="30" spans="2:9" ht="10.5" customHeight="1" x14ac:dyDescent="0.15">
      <c r="B30" s="21">
        <f>+B29+0.01</f>
        <v>3.1299999999999972</v>
      </c>
      <c r="C30" s="30" t="s">
        <v>30</v>
      </c>
      <c r="D30" s="22">
        <v>94</v>
      </c>
      <c r="E30" s="23" t="s">
        <v>8</v>
      </c>
      <c r="F30" s="22">
        <v>0</v>
      </c>
      <c r="G30" s="82">
        <f t="shared" si="3"/>
        <v>0</v>
      </c>
      <c r="H30" s="22"/>
      <c r="I30" s="24"/>
    </row>
    <row r="31" spans="2:9" ht="10.5" customHeight="1" thickBot="1" x14ac:dyDescent="0.2">
      <c r="B31" s="21">
        <f>+B30+0.01</f>
        <v>3.139999999999997</v>
      </c>
      <c r="C31" s="30" t="s">
        <v>128</v>
      </c>
      <c r="D31" s="22">
        <v>3.4</v>
      </c>
      <c r="E31" s="23" t="s">
        <v>8</v>
      </c>
      <c r="F31" s="22">
        <v>0</v>
      </c>
      <c r="G31" s="82">
        <f t="shared" si="3"/>
        <v>0</v>
      </c>
      <c r="H31" s="22"/>
      <c r="I31" s="24"/>
    </row>
    <row r="32" spans="2:9" ht="12.75" customHeight="1" thickBot="1" x14ac:dyDescent="0.2">
      <c r="B32" s="13">
        <v>4</v>
      </c>
      <c r="C32" s="14" t="s">
        <v>31</v>
      </c>
      <c r="D32" s="15"/>
      <c r="E32" s="15"/>
      <c r="F32" s="16"/>
      <c r="G32" s="100">
        <f>SUBTOTAL(9,G33:G37)</f>
        <v>0</v>
      </c>
      <c r="H32" s="18"/>
      <c r="I32" s="19"/>
    </row>
    <row r="33" spans="2:10" ht="10.5" customHeight="1" x14ac:dyDescent="0.15">
      <c r="B33" s="21">
        <f>+B32+0.01</f>
        <v>4.01</v>
      </c>
      <c r="C33" s="30" t="s">
        <v>32</v>
      </c>
      <c r="D33" s="22">
        <v>53.33</v>
      </c>
      <c r="E33" s="23" t="s">
        <v>8</v>
      </c>
      <c r="F33" s="22">
        <v>0</v>
      </c>
      <c r="G33" s="82">
        <f>Cantidad*Precio</f>
        <v>0</v>
      </c>
      <c r="H33" s="22"/>
      <c r="I33" s="24"/>
    </row>
    <row r="34" spans="2:10" ht="10.5" customHeight="1" x14ac:dyDescent="0.15">
      <c r="B34" s="21">
        <f>+B33+0.01</f>
        <v>4.0199999999999996</v>
      </c>
      <c r="C34" s="30" t="s">
        <v>33</v>
      </c>
      <c r="D34" s="22">
        <v>56.34</v>
      </c>
      <c r="E34" s="23" t="s">
        <v>8</v>
      </c>
      <c r="F34" s="22">
        <v>0</v>
      </c>
      <c r="G34" s="82">
        <f>Cantidad*Precio</f>
        <v>0</v>
      </c>
      <c r="H34" s="22"/>
      <c r="I34" s="24"/>
    </row>
    <row r="35" spans="2:10" ht="10.5" customHeight="1" x14ac:dyDescent="0.15">
      <c r="B35" s="21">
        <f>+B34+0.01</f>
        <v>4.0299999999999994</v>
      </c>
      <c r="C35" s="30" t="s">
        <v>34</v>
      </c>
      <c r="D35" s="22">
        <v>14</v>
      </c>
      <c r="E35" s="23" t="s">
        <v>8</v>
      </c>
      <c r="F35" s="22">
        <v>0</v>
      </c>
      <c r="G35" s="82">
        <f>Cantidad*Precio</f>
        <v>0</v>
      </c>
      <c r="H35" s="22"/>
      <c r="I35" s="24"/>
    </row>
    <row r="36" spans="2:10" ht="10.5" customHeight="1" x14ac:dyDescent="0.15">
      <c r="B36" s="21">
        <f>+B35+0.01</f>
        <v>4.0399999999999991</v>
      </c>
      <c r="C36" s="30" t="s">
        <v>35</v>
      </c>
      <c r="D36" s="22">
        <v>14</v>
      </c>
      <c r="E36" s="23" t="s">
        <v>8</v>
      </c>
      <c r="F36" s="22">
        <v>0</v>
      </c>
      <c r="G36" s="82">
        <f>Cantidad*Precio</f>
        <v>0</v>
      </c>
      <c r="H36" s="22"/>
      <c r="I36" s="24"/>
    </row>
    <row r="37" spans="2:10" ht="10.5" customHeight="1" thickBot="1" x14ac:dyDescent="0.2">
      <c r="B37" s="21">
        <f>B36+0.01</f>
        <v>4.0499999999999989</v>
      </c>
      <c r="C37" s="30" t="s">
        <v>134</v>
      </c>
      <c r="D37" s="22">
        <v>40</v>
      </c>
      <c r="E37" s="23" t="s">
        <v>42</v>
      </c>
      <c r="F37" s="22">
        <v>0</v>
      </c>
      <c r="G37" s="82">
        <f>Cantidad*Precio</f>
        <v>0</v>
      </c>
      <c r="H37" s="22"/>
      <c r="I37" s="24"/>
    </row>
    <row r="38" spans="2:10" ht="12.75" customHeight="1" thickBot="1" x14ac:dyDescent="0.2">
      <c r="B38" s="13">
        <v>5</v>
      </c>
      <c r="C38" s="25" t="s">
        <v>36</v>
      </c>
      <c r="D38" s="15"/>
      <c r="E38" s="15"/>
      <c r="F38" s="16"/>
      <c r="G38" s="100">
        <f>SUBTOTAL(9,G39:I45)</f>
        <v>0</v>
      </c>
      <c r="H38" s="18"/>
      <c r="I38" s="19"/>
    </row>
    <row r="39" spans="2:10" ht="10.5" customHeight="1" x14ac:dyDescent="0.15">
      <c r="B39" s="21">
        <f t="shared" ref="B39:B45" si="4">+B38+0.01</f>
        <v>5.01</v>
      </c>
      <c r="C39" s="30" t="s">
        <v>37</v>
      </c>
      <c r="D39" s="22">
        <v>215.48</v>
      </c>
      <c r="E39" s="23" t="s">
        <v>8</v>
      </c>
      <c r="F39" s="22">
        <v>0</v>
      </c>
      <c r="G39" s="82">
        <f t="shared" ref="G39:G45" si="5">Cantidad*Precio</f>
        <v>0</v>
      </c>
      <c r="H39" s="22"/>
      <c r="I39" s="24"/>
    </row>
    <row r="40" spans="2:10" ht="10.5" customHeight="1" x14ac:dyDescent="0.15">
      <c r="B40" s="21">
        <f t="shared" si="4"/>
        <v>5.0199999999999996</v>
      </c>
      <c r="C40" s="30" t="s">
        <v>38</v>
      </c>
      <c r="D40" s="22">
        <v>29.15</v>
      </c>
      <c r="E40" s="23" t="s">
        <v>8</v>
      </c>
      <c r="F40" s="22">
        <v>0</v>
      </c>
      <c r="G40" s="82">
        <f t="shared" si="5"/>
        <v>0</v>
      </c>
      <c r="H40" s="22"/>
      <c r="I40" s="24"/>
    </row>
    <row r="41" spans="2:10" ht="10.5" customHeight="1" x14ac:dyDescent="0.15">
      <c r="B41" s="21">
        <f t="shared" si="4"/>
        <v>5.0299999999999994</v>
      </c>
      <c r="C41" s="30" t="s">
        <v>39</v>
      </c>
      <c r="D41" s="22">
        <v>150</v>
      </c>
      <c r="E41" s="23" t="s">
        <v>8</v>
      </c>
      <c r="F41" s="22">
        <v>0</v>
      </c>
      <c r="G41" s="82">
        <f t="shared" si="5"/>
        <v>0</v>
      </c>
      <c r="H41" s="22"/>
      <c r="I41" s="24"/>
    </row>
    <row r="42" spans="2:10" ht="10.5" customHeight="1" x14ac:dyDescent="0.15">
      <c r="B42" s="21">
        <f t="shared" si="4"/>
        <v>5.0399999999999991</v>
      </c>
      <c r="C42" s="30" t="s">
        <v>40</v>
      </c>
      <c r="D42" s="22">
        <v>28.65</v>
      </c>
      <c r="E42" s="23" t="s">
        <v>8</v>
      </c>
      <c r="F42" s="22">
        <v>0</v>
      </c>
      <c r="G42" s="82">
        <f t="shared" si="5"/>
        <v>0</v>
      </c>
      <c r="H42" s="22"/>
      <c r="I42" s="24"/>
    </row>
    <row r="43" spans="2:10" ht="10.5" customHeight="1" x14ac:dyDescent="0.15">
      <c r="B43" s="21">
        <f t="shared" si="4"/>
        <v>5.0499999999999989</v>
      </c>
      <c r="C43" s="30" t="s">
        <v>41</v>
      </c>
      <c r="D43" s="22">
        <v>108.2</v>
      </c>
      <c r="E43" s="23" t="s">
        <v>42</v>
      </c>
      <c r="F43" s="22">
        <v>0</v>
      </c>
      <c r="G43" s="82">
        <f t="shared" si="5"/>
        <v>0</v>
      </c>
      <c r="H43" s="22"/>
      <c r="I43" s="24"/>
    </row>
    <row r="44" spans="2:10" ht="10.5" customHeight="1" x14ac:dyDescent="0.15">
      <c r="B44" s="21">
        <f t="shared" si="4"/>
        <v>5.0599999999999987</v>
      </c>
      <c r="C44" s="30" t="s">
        <v>43</v>
      </c>
      <c r="D44" s="22">
        <v>78.599999999999994</v>
      </c>
      <c r="E44" s="23" t="s">
        <v>42</v>
      </c>
      <c r="F44" s="22">
        <v>0</v>
      </c>
      <c r="G44" s="82">
        <f t="shared" si="5"/>
        <v>0</v>
      </c>
      <c r="H44" s="22"/>
      <c r="I44" s="24"/>
    </row>
    <row r="45" spans="2:10" ht="10.5" customHeight="1" thickBot="1" x14ac:dyDescent="0.2">
      <c r="B45" s="21">
        <f t="shared" si="4"/>
        <v>5.0699999999999985</v>
      </c>
      <c r="C45" s="30" t="s">
        <v>44</v>
      </c>
      <c r="D45" s="22">
        <v>5</v>
      </c>
      <c r="E45" s="23" t="s">
        <v>42</v>
      </c>
      <c r="F45" s="22">
        <v>0</v>
      </c>
      <c r="G45" s="82">
        <f t="shared" si="5"/>
        <v>0</v>
      </c>
      <c r="H45" s="22"/>
      <c r="I45" s="24"/>
    </row>
    <row r="46" spans="2:10" ht="12.75" customHeight="1" thickBot="1" x14ac:dyDescent="0.2">
      <c r="B46" s="13">
        <v>6</v>
      </c>
      <c r="C46" s="14" t="s">
        <v>46</v>
      </c>
      <c r="D46" s="15"/>
      <c r="E46" s="15"/>
      <c r="F46" s="16"/>
      <c r="G46" s="100">
        <f>SUBTOTAL(9,G47:G50)</f>
        <v>0</v>
      </c>
      <c r="H46" s="18"/>
      <c r="I46" s="19"/>
    </row>
    <row r="47" spans="2:10" ht="10.5" customHeight="1" x14ac:dyDescent="0.15">
      <c r="B47" s="21">
        <f>+B46+0.01</f>
        <v>6.01</v>
      </c>
      <c r="C47" s="30" t="s">
        <v>47</v>
      </c>
      <c r="D47" s="22">
        <v>29.15</v>
      </c>
      <c r="E47" s="23" t="s">
        <v>8</v>
      </c>
      <c r="F47" s="22">
        <v>0</v>
      </c>
      <c r="G47" s="82">
        <f>Cantidad*Precio</f>
        <v>0</v>
      </c>
      <c r="H47" s="22"/>
      <c r="I47" s="24"/>
      <c r="J47" s="176"/>
    </row>
    <row r="48" spans="2:10" ht="10.5" customHeight="1" x14ac:dyDescent="0.15">
      <c r="B48" s="21">
        <f>+B47+0.01</f>
        <v>6.02</v>
      </c>
      <c r="C48" s="30" t="s">
        <v>48</v>
      </c>
      <c r="D48" s="22">
        <v>43.47</v>
      </c>
      <c r="E48" s="23" t="s">
        <v>8</v>
      </c>
      <c r="F48" s="22">
        <v>0</v>
      </c>
      <c r="G48" s="82">
        <f>Cantidad*Precio</f>
        <v>0</v>
      </c>
      <c r="H48" s="22"/>
      <c r="I48" s="24"/>
    </row>
    <row r="49" spans="2:9" ht="10.5" customHeight="1" x14ac:dyDescent="0.15">
      <c r="B49" s="21">
        <f>+B48+0.01</f>
        <v>6.0299999999999994</v>
      </c>
      <c r="C49" s="30" t="s">
        <v>159</v>
      </c>
      <c r="D49" s="22">
        <v>33</v>
      </c>
      <c r="E49" s="23" t="s">
        <v>42</v>
      </c>
      <c r="F49" s="22">
        <v>0</v>
      </c>
      <c r="G49" s="82">
        <f>Cantidad*Precio</f>
        <v>0</v>
      </c>
      <c r="H49" s="22"/>
      <c r="I49" s="24"/>
    </row>
    <row r="50" spans="2:9" ht="10.5" customHeight="1" thickBot="1" x14ac:dyDescent="0.2">
      <c r="B50" s="21">
        <f>+B49+0.01</f>
        <v>6.0399999999999991</v>
      </c>
      <c r="C50" s="30" t="s">
        <v>50</v>
      </c>
      <c r="D50" s="22">
        <v>20.45</v>
      </c>
      <c r="E50" s="23" t="s">
        <v>42</v>
      </c>
      <c r="F50" s="22">
        <v>0</v>
      </c>
      <c r="G50" s="82">
        <f>Cantidad*Precio</f>
        <v>0</v>
      </c>
      <c r="H50" s="22"/>
      <c r="I50" s="24"/>
    </row>
    <row r="51" spans="2:9" ht="12.75" customHeight="1" thickBot="1" x14ac:dyDescent="0.2">
      <c r="B51" s="13">
        <v>7</v>
      </c>
      <c r="C51" s="14" t="s">
        <v>51</v>
      </c>
      <c r="D51" s="15"/>
      <c r="E51" s="15"/>
      <c r="F51" s="16"/>
      <c r="G51" s="100">
        <f>SUBTOTAL(9,G52:G55)</f>
        <v>0</v>
      </c>
      <c r="H51" s="18"/>
      <c r="I51" s="19"/>
    </row>
    <row r="52" spans="2:9" ht="10.5" customHeight="1" x14ac:dyDescent="0.15">
      <c r="B52" s="21">
        <f>+B51+0.01</f>
        <v>7.01</v>
      </c>
      <c r="C52" s="30" t="s">
        <v>52</v>
      </c>
      <c r="D52" s="22">
        <v>22.5</v>
      </c>
      <c r="E52" s="23" t="s">
        <v>8</v>
      </c>
      <c r="F52" s="22">
        <v>0</v>
      </c>
      <c r="G52" s="82">
        <f>Cantidad*Precio</f>
        <v>0</v>
      </c>
      <c r="H52" s="22"/>
      <c r="I52" s="24"/>
    </row>
    <row r="53" spans="2:9" ht="10.5" customHeight="1" x14ac:dyDescent="0.15">
      <c r="B53" s="21">
        <f>+B52+0.01</f>
        <v>7.02</v>
      </c>
      <c r="C53" s="30" t="s">
        <v>53</v>
      </c>
      <c r="D53" s="22">
        <v>19</v>
      </c>
      <c r="E53" s="23" t="s">
        <v>42</v>
      </c>
      <c r="F53" s="22">
        <v>0</v>
      </c>
      <c r="G53" s="82">
        <f>Cantidad*Precio</f>
        <v>0</v>
      </c>
      <c r="H53" s="22"/>
      <c r="I53" s="24"/>
    </row>
    <row r="54" spans="2:9" ht="10.5" customHeight="1" x14ac:dyDescent="0.15">
      <c r="B54" s="21">
        <f>+B53+0.01</f>
        <v>7.0299999999999994</v>
      </c>
      <c r="C54" s="30" t="s">
        <v>54</v>
      </c>
      <c r="D54" s="22">
        <v>22.5</v>
      </c>
      <c r="E54" s="23" t="s">
        <v>8</v>
      </c>
      <c r="F54" s="22">
        <v>0</v>
      </c>
      <c r="G54" s="82">
        <f>Cantidad*Precio</f>
        <v>0</v>
      </c>
      <c r="H54" s="22"/>
      <c r="I54" s="24"/>
    </row>
    <row r="55" spans="2:9" ht="10.5" customHeight="1" thickBot="1" x14ac:dyDescent="0.2">
      <c r="B55" s="21">
        <f>+B54+0.01</f>
        <v>7.0399999999999991</v>
      </c>
      <c r="C55" s="30" t="s">
        <v>55</v>
      </c>
      <c r="D55" s="22">
        <v>7.6800000000000015</v>
      </c>
      <c r="E55" s="23" t="s">
        <v>8</v>
      </c>
      <c r="F55" s="22">
        <v>0</v>
      </c>
      <c r="G55" s="82">
        <f>Cantidad*Precio</f>
        <v>0</v>
      </c>
      <c r="H55" s="22"/>
      <c r="I55" s="24"/>
    </row>
    <row r="56" spans="2:9" ht="12.75" customHeight="1" thickBot="1" x14ac:dyDescent="0.2">
      <c r="B56" s="13">
        <v>8</v>
      </c>
      <c r="C56" s="14" t="s">
        <v>56</v>
      </c>
      <c r="D56" s="15"/>
      <c r="E56" s="15"/>
      <c r="F56" s="16"/>
      <c r="G56" s="100">
        <f>SUBTOTAL(9,G57:G62)</f>
        <v>0</v>
      </c>
      <c r="H56" s="18"/>
      <c r="I56" s="19"/>
    </row>
    <row r="57" spans="2:9" ht="10.5" customHeight="1" x14ac:dyDescent="0.15">
      <c r="B57" s="21">
        <f>B56+0.01</f>
        <v>8.01</v>
      </c>
      <c r="C57" s="30" t="s">
        <v>57</v>
      </c>
      <c r="D57" s="22">
        <v>207.8</v>
      </c>
      <c r="E57" s="23" t="s">
        <v>8</v>
      </c>
      <c r="F57" s="22">
        <v>0</v>
      </c>
      <c r="G57" s="82">
        <f t="shared" ref="G57:G62" si="6">Cantidad*Precio</f>
        <v>0</v>
      </c>
      <c r="H57" s="22"/>
      <c r="I57" s="24"/>
    </row>
    <row r="58" spans="2:9" ht="10.5" customHeight="1" x14ac:dyDescent="0.15">
      <c r="B58" s="21">
        <f>+B57+0.01</f>
        <v>8.02</v>
      </c>
      <c r="C58" s="30" t="s">
        <v>58</v>
      </c>
      <c r="D58" s="22">
        <v>178.65</v>
      </c>
      <c r="E58" s="23" t="s">
        <v>8</v>
      </c>
      <c r="F58" s="22">
        <v>0</v>
      </c>
      <c r="G58" s="82">
        <f t="shared" si="6"/>
        <v>0</v>
      </c>
      <c r="H58" s="22"/>
      <c r="I58" s="24"/>
    </row>
    <row r="59" spans="2:9" ht="10.5" customHeight="1" x14ac:dyDescent="0.15">
      <c r="B59" s="21">
        <f>+B58+0.01</f>
        <v>8.0299999999999994</v>
      </c>
      <c r="C59" s="30" t="s">
        <v>59</v>
      </c>
      <c r="D59" s="22">
        <v>29.15</v>
      </c>
      <c r="E59" s="23" t="s">
        <v>8</v>
      </c>
      <c r="F59" s="22">
        <v>0</v>
      </c>
      <c r="G59" s="82">
        <f t="shared" si="6"/>
        <v>0</v>
      </c>
      <c r="H59" s="22"/>
      <c r="I59" s="24"/>
    </row>
    <row r="60" spans="2:9" ht="10.5" customHeight="1" x14ac:dyDescent="0.15">
      <c r="B60" s="21">
        <f>B59+0.01</f>
        <v>8.0399999999999991</v>
      </c>
      <c r="C60" s="30" t="s">
        <v>60</v>
      </c>
      <c r="D60" s="22">
        <v>80</v>
      </c>
      <c r="E60" s="23" t="s">
        <v>8</v>
      </c>
      <c r="F60" s="22">
        <v>0</v>
      </c>
      <c r="G60" s="82">
        <f t="shared" si="6"/>
        <v>0</v>
      </c>
      <c r="H60" s="22"/>
      <c r="I60" s="24"/>
    </row>
    <row r="61" spans="2:9" ht="10.5" customHeight="1" x14ac:dyDescent="0.15">
      <c r="B61" s="21">
        <f>B60+0.01</f>
        <v>8.0499999999999989</v>
      </c>
      <c r="C61" s="30" t="s">
        <v>61</v>
      </c>
      <c r="D61" s="22">
        <v>40</v>
      </c>
      <c r="E61" s="23" t="s">
        <v>8</v>
      </c>
      <c r="F61" s="22">
        <v>0</v>
      </c>
      <c r="G61" s="82">
        <f t="shared" si="6"/>
        <v>0</v>
      </c>
      <c r="H61" s="22"/>
      <c r="I61" s="24"/>
    </row>
    <row r="62" spans="2:9" ht="10.5" customHeight="1" thickBot="1" x14ac:dyDescent="0.2">
      <c r="B62" s="21">
        <f>B61+0.01</f>
        <v>8.0599999999999987</v>
      </c>
      <c r="C62" s="30" t="s">
        <v>62</v>
      </c>
      <c r="D62" s="22">
        <v>64</v>
      </c>
      <c r="E62" s="23" t="s">
        <v>8</v>
      </c>
      <c r="F62" s="22">
        <v>0</v>
      </c>
      <c r="G62" s="82">
        <f t="shared" si="6"/>
        <v>0</v>
      </c>
      <c r="H62" s="22"/>
      <c r="I62" s="24"/>
    </row>
    <row r="63" spans="2:9" ht="12.75" customHeight="1" thickBot="1" x14ac:dyDescent="0.2">
      <c r="B63" s="13">
        <v>9</v>
      </c>
      <c r="C63" s="14" t="s">
        <v>63</v>
      </c>
      <c r="D63" s="15"/>
      <c r="E63" s="15"/>
      <c r="F63" s="16"/>
      <c r="G63" s="100">
        <f>SUBTOTAL(9,G64:G75)</f>
        <v>0</v>
      </c>
      <c r="H63" s="18"/>
      <c r="I63" s="19"/>
    </row>
    <row r="64" spans="2:9" ht="10.5" customHeight="1" x14ac:dyDescent="0.15">
      <c r="B64" s="21">
        <f t="shared" ref="B64:B71" si="7">+B63+0.01</f>
        <v>9.01</v>
      </c>
      <c r="C64" s="30" t="s">
        <v>64</v>
      </c>
      <c r="D64" s="22">
        <v>1</v>
      </c>
      <c r="E64" s="23" t="s">
        <v>12</v>
      </c>
      <c r="F64" s="22">
        <v>0</v>
      </c>
      <c r="G64" s="82">
        <f t="shared" ref="G64:G75" si="8">Cantidad*Precio</f>
        <v>0</v>
      </c>
      <c r="H64" s="22"/>
      <c r="I64" s="24"/>
    </row>
    <row r="65" spans="2:9" ht="10.5" customHeight="1" x14ac:dyDescent="0.15">
      <c r="B65" s="21">
        <f t="shared" si="7"/>
        <v>9.02</v>
      </c>
      <c r="C65" s="30" t="s">
        <v>65</v>
      </c>
      <c r="D65" s="22">
        <v>1</v>
      </c>
      <c r="E65" s="23" t="s">
        <v>12</v>
      </c>
      <c r="F65" s="22">
        <v>0</v>
      </c>
      <c r="G65" s="82">
        <f t="shared" si="8"/>
        <v>0</v>
      </c>
      <c r="H65" s="22"/>
      <c r="I65" s="24"/>
    </row>
    <row r="66" spans="2:9" ht="10.5" customHeight="1" x14ac:dyDescent="0.15">
      <c r="B66" s="21">
        <f t="shared" si="7"/>
        <v>9.0299999999999994</v>
      </c>
      <c r="C66" s="30" t="s">
        <v>66</v>
      </c>
      <c r="D66" s="22">
        <v>2</v>
      </c>
      <c r="E66" s="23" t="s">
        <v>12</v>
      </c>
      <c r="F66" s="22">
        <v>0</v>
      </c>
      <c r="G66" s="82">
        <f t="shared" si="8"/>
        <v>0</v>
      </c>
      <c r="H66" s="22"/>
      <c r="I66" s="24"/>
    </row>
    <row r="67" spans="2:9" ht="10.5" customHeight="1" x14ac:dyDescent="0.15">
      <c r="B67" s="21">
        <f t="shared" si="7"/>
        <v>9.0399999999999991</v>
      </c>
      <c r="C67" s="30" t="s">
        <v>67</v>
      </c>
      <c r="D67" s="22">
        <v>12</v>
      </c>
      <c r="E67" s="23" t="s">
        <v>42</v>
      </c>
      <c r="F67" s="22">
        <v>0</v>
      </c>
      <c r="G67" s="82">
        <f t="shared" si="8"/>
        <v>0</v>
      </c>
      <c r="H67" s="22"/>
      <c r="I67" s="24"/>
    </row>
    <row r="68" spans="2:9" ht="10.5" customHeight="1" x14ac:dyDescent="0.15">
      <c r="B68" s="21">
        <f t="shared" si="7"/>
        <v>9.0499999999999989</v>
      </c>
      <c r="C68" s="30" t="s">
        <v>164</v>
      </c>
      <c r="D68" s="22">
        <v>1</v>
      </c>
      <c r="E68" s="23" t="s">
        <v>12</v>
      </c>
      <c r="F68" s="22">
        <v>0</v>
      </c>
      <c r="G68" s="82">
        <f t="shared" si="8"/>
        <v>0</v>
      </c>
      <c r="H68" s="22"/>
      <c r="I68" s="24"/>
    </row>
    <row r="69" spans="2:9" ht="10.5" customHeight="1" x14ac:dyDescent="0.15">
      <c r="B69" s="21">
        <f t="shared" si="7"/>
        <v>9.0599999999999987</v>
      </c>
      <c r="C69" s="30" t="s">
        <v>68</v>
      </c>
      <c r="D69" s="22">
        <v>3</v>
      </c>
      <c r="E69" s="23" t="s">
        <v>42</v>
      </c>
      <c r="F69" s="22">
        <v>0</v>
      </c>
      <c r="G69" s="82">
        <f t="shared" si="8"/>
        <v>0</v>
      </c>
      <c r="H69" s="22"/>
      <c r="I69" s="24"/>
    </row>
    <row r="70" spans="2:9" ht="10.5" customHeight="1" x14ac:dyDescent="0.15">
      <c r="B70" s="21">
        <f t="shared" si="7"/>
        <v>9.0699999999999985</v>
      </c>
      <c r="C70" s="30" t="s">
        <v>70</v>
      </c>
      <c r="D70" s="22">
        <v>1</v>
      </c>
      <c r="E70" s="23" t="s">
        <v>12</v>
      </c>
      <c r="F70" s="22">
        <v>0</v>
      </c>
      <c r="G70" s="82">
        <f t="shared" si="8"/>
        <v>0</v>
      </c>
      <c r="H70" s="22"/>
      <c r="I70" s="24"/>
    </row>
    <row r="71" spans="2:9" ht="10.5" customHeight="1" x14ac:dyDescent="0.15">
      <c r="B71" s="21">
        <f t="shared" si="7"/>
        <v>9.0799999999999983</v>
      </c>
      <c r="C71" s="30" t="s">
        <v>163</v>
      </c>
      <c r="D71" s="22">
        <v>3</v>
      </c>
      <c r="E71" s="23" t="s">
        <v>12</v>
      </c>
      <c r="F71" s="22">
        <v>0</v>
      </c>
      <c r="G71" s="82">
        <f t="shared" si="8"/>
        <v>0</v>
      </c>
      <c r="H71" s="22"/>
      <c r="I71" s="24"/>
    </row>
    <row r="72" spans="2:9" ht="10.5" customHeight="1" x14ac:dyDescent="0.15">
      <c r="B72" s="21">
        <f>B71+0.01</f>
        <v>9.0899999999999981</v>
      </c>
      <c r="C72" s="30" t="s">
        <v>129</v>
      </c>
      <c r="D72" s="22">
        <v>60</v>
      </c>
      <c r="E72" s="23" t="s">
        <v>130</v>
      </c>
      <c r="F72" s="22">
        <v>0</v>
      </c>
      <c r="G72" s="82">
        <f t="shared" si="8"/>
        <v>0</v>
      </c>
      <c r="H72" s="22"/>
      <c r="I72" s="24"/>
    </row>
    <row r="73" spans="2:9" ht="10.5" customHeight="1" x14ac:dyDescent="0.15">
      <c r="B73" s="21">
        <f>B72+0.01</f>
        <v>9.0999999999999979</v>
      </c>
      <c r="C73" s="30" t="s">
        <v>131</v>
      </c>
      <c r="D73" s="22">
        <v>1</v>
      </c>
      <c r="E73" s="23" t="s">
        <v>12</v>
      </c>
      <c r="F73" s="22">
        <v>0</v>
      </c>
      <c r="G73" s="82">
        <f t="shared" si="8"/>
        <v>0</v>
      </c>
      <c r="H73" s="22"/>
      <c r="I73" s="24"/>
    </row>
    <row r="74" spans="2:9" ht="10.5" customHeight="1" x14ac:dyDescent="0.15">
      <c r="B74" s="21">
        <f>B73+0.01</f>
        <v>9.1099999999999977</v>
      </c>
      <c r="C74" s="30" t="s">
        <v>72</v>
      </c>
      <c r="D74" s="22">
        <v>40</v>
      </c>
      <c r="E74" s="23" t="s">
        <v>42</v>
      </c>
      <c r="F74" s="22">
        <v>0</v>
      </c>
      <c r="G74" s="82">
        <f t="shared" si="8"/>
        <v>0</v>
      </c>
      <c r="H74" s="22"/>
      <c r="I74" s="24"/>
    </row>
    <row r="75" spans="2:9" ht="10.5" customHeight="1" thickBot="1" x14ac:dyDescent="0.2">
      <c r="B75" s="21">
        <f>B74+0.01</f>
        <v>9.1199999999999974</v>
      </c>
      <c r="C75" s="30" t="s">
        <v>73</v>
      </c>
      <c r="D75" s="22">
        <v>40</v>
      </c>
      <c r="E75" s="23" t="s">
        <v>42</v>
      </c>
      <c r="F75" s="22">
        <v>0</v>
      </c>
      <c r="G75" s="82">
        <f t="shared" si="8"/>
        <v>0</v>
      </c>
      <c r="H75" s="22"/>
      <c r="I75" s="24"/>
    </row>
    <row r="76" spans="2:9" ht="12.75" customHeight="1" thickBot="1" x14ac:dyDescent="0.2">
      <c r="B76" s="13">
        <v>10</v>
      </c>
      <c r="C76" s="14" t="s">
        <v>74</v>
      </c>
      <c r="D76" s="15"/>
      <c r="E76" s="15"/>
      <c r="F76" s="16"/>
      <c r="G76" s="100">
        <f>SUBTOTAL(9,G77:G87)</f>
        <v>0</v>
      </c>
      <c r="H76" s="18"/>
      <c r="I76" s="19"/>
    </row>
    <row r="77" spans="2:9" ht="10.5" customHeight="1" x14ac:dyDescent="0.15">
      <c r="B77" s="21">
        <f t="shared" ref="B77:B87" si="9">+B76+0.01</f>
        <v>10.01</v>
      </c>
      <c r="C77" s="30" t="s">
        <v>75</v>
      </c>
      <c r="D77" s="22">
        <v>1</v>
      </c>
      <c r="E77" s="23" t="s">
        <v>12</v>
      </c>
      <c r="F77" s="22">
        <v>0</v>
      </c>
      <c r="G77" s="82">
        <f t="shared" ref="G77:G87" si="10">Cantidad*Precio</f>
        <v>0</v>
      </c>
      <c r="H77" s="22"/>
      <c r="I77" s="24"/>
    </row>
    <row r="78" spans="2:9" ht="10.5" customHeight="1" x14ac:dyDescent="0.15">
      <c r="B78" s="21">
        <f t="shared" si="9"/>
        <v>10.02</v>
      </c>
      <c r="C78" s="30" t="s">
        <v>76</v>
      </c>
      <c r="D78" s="22">
        <v>3</v>
      </c>
      <c r="E78" s="23" t="s">
        <v>12</v>
      </c>
      <c r="F78" s="22">
        <v>0</v>
      </c>
      <c r="G78" s="82">
        <f t="shared" si="10"/>
        <v>0</v>
      </c>
      <c r="H78" s="22"/>
      <c r="I78" s="24"/>
    </row>
    <row r="79" spans="2:9" ht="10.5" customHeight="1" x14ac:dyDescent="0.15">
      <c r="B79" s="21">
        <f t="shared" si="9"/>
        <v>10.029999999999999</v>
      </c>
      <c r="C79" s="30" t="s">
        <v>78</v>
      </c>
      <c r="D79" s="22">
        <v>4</v>
      </c>
      <c r="E79" s="23" t="s">
        <v>12</v>
      </c>
      <c r="F79" s="22">
        <v>0</v>
      </c>
      <c r="G79" s="82">
        <f t="shared" si="10"/>
        <v>0</v>
      </c>
      <c r="H79" s="22"/>
      <c r="I79" s="24"/>
    </row>
    <row r="80" spans="2:9" ht="10.5" customHeight="1" x14ac:dyDescent="0.15">
      <c r="B80" s="21">
        <f t="shared" si="9"/>
        <v>10.039999999999999</v>
      </c>
      <c r="C80" s="30" t="s">
        <v>79</v>
      </c>
      <c r="D80" s="22">
        <v>1</v>
      </c>
      <c r="E80" s="23" t="s">
        <v>12</v>
      </c>
      <c r="F80" s="22">
        <v>0</v>
      </c>
      <c r="G80" s="82">
        <f t="shared" si="10"/>
        <v>0</v>
      </c>
      <c r="H80" s="22"/>
      <c r="I80" s="24"/>
    </row>
    <row r="81" spans="2:9" ht="10.5" customHeight="1" x14ac:dyDescent="0.15">
      <c r="B81" s="21">
        <f t="shared" si="9"/>
        <v>10.049999999999999</v>
      </c>
      <c r="C81" s="30" t="s">
        <v>151</v>
      </c>
      <c r="D81" s="22">
        <v>2</v>
      </c>
      <c r="E81" s="23" t="s">
        <v>12</v>
      </c>
      <c r="F81" s="22">
        <v>0</v>
      </c>
      <c r="G81" s="82">
        <f t="shared" si="10"/>
        <v>0</v>
      </c>
      <c r="H81" s="22"/>
      <c r="I81" s="24"/>
    </row>
    <row r="82" spans="2:9" ht="10.5" customHeight="1" x14ac:dyDescent="0.15">
      <c r="B82" s="21">
        <f t="shared" si="9"/>
        <v>10.059999999999999</v>
      </c>
      <c r="C82" s="30" t="s">
        <v>81</v>
      </c>
      <c r="D82" s="22">
        <v>5</v>
      </c>
      <c r="E82" s="23" t="s">
        <v>12</v>
      </c>
      <c r="F82" s="22">
        <v>0</v>
      </c>
      <c r="G82" s="82">
        <f t="shared" si="10"/>
        <v>0</v>
      </c>
      <c r="H82" s="22"/>
      <c r="I82" s="24"/>
    </row>
    <row r="83" spans="2:9" ht="10.5" customHeight="1" x14ac:dyDescent="0.15">
      <c r="B83" s="21">
        <f t="shared" si="9"/>
        <v>10.069999999999999</v>
      </c>
      <c r="C83" s="30" t="s">
        <v>82</v>
      </c>
      <c r="D83" s="22">
        <v>2</v>
      </c>
      <c r="E83" s="23" t="s">
        <v>12</v>
      </c>
      <c r="F83" s="22">
        <v>0</v>
      </c>
      <c r="G83" s="82">
        <f t="shared" si="10"/>
        <v>0</v>
      </c>
      <c r="H83" s="22"/>
      <c r="I83" s="24"/>
    </row>
    <row r="84" spans="2:9" ht="10.5" customHeight="1" x14ac:dyDescent="0.15">
      <c r="B84" s="21">
        <f t="shared" si="9"/>
        <v>10.079999999999998</v>
      </c>
      <c r="C84" s="30" t="s">
        <v>83</v>
      </c>
      <c r="D84" s="22">
        <v>1</v>
      </c>
      <c r="E84" s="23" t="s">
        <v>12</v>
      </c>
      <c r="F84" s="22">
        <v>0</v>
      </c>
      <c r="G84" s="82">
        <f t="shared" si="10"/>
        <v>0</v>
      </c>
      <c r="H84" s="22"/>
      <c r="I84" s="24"/>
    </row>
    <row r="85" spans="2:9" ht="10.5" customHeight="1" x14ac:dyDescent="0.15">
      <c r="B85" s="21">
        <f t="shared" si="9"/>
        <v>10.089999999999998</v>
      </c>
      <c r="C85" s="30" t="s">
        <v>84</v>
      </c>
      <c r="D85" s="22">
        <v>1</v>
      </c>
      <c r="E85" s="23" t="s">
        <v>12</v>
      </c>
      <c r="F85" s="22">
        <v>0</v>
      </c>
      <c r="G85" s="82">
        <f t="shared" si="10"/>
        <v>0</v>
      </c>
      <c r="H85" s="22"/>
      <c r="I85" s="24"/>
    </row>
    <row r="86" spans="2:9" ht="10.5" customHeight="1" x14ac:dyDescent="0.15">
      <c r="B86" s="21">
        <f t="shared" si="9"/>
        <v>10.099999999999998</v>
      </c>
      <c r="C86" s="30" t="s">
        <v>162</v>
      </c>
      <c r="D86" s="22">
        <v>3</v>
      </c>
      <c r="E86" s="23" t="s">
        <v>12</v>
      </c>
      <c r="F86" s="22">
        <v>0</v>
      </c>
      <c r="G86" s="82">
        <f t="shared" si="10"/>
        <v>0</v>
      </c>
      <c r="H86" s="22"/>
      <c r="I86" s="24"/>
    </row>
    <row r="87" spans="2:9" ht="10.5" customHeight="1" thickBot="1" x14ac:dyDescent="0.2">
      <c r="B87" s="21">
        <f t="shared" si="9"/>
        <v>10.109999999999998</v>
      </c>
      <c r="C87" s="30" t="s">
        <v>86</v>
      </c>
      <c r="D87" s="22">
        <v>60</v>
      </c>
      <c r="E87" s="23" t="s">
        <v>42</v>
      </c>
      <c r="F87" s="22">
        <v>0</v>
      </c>
      <c r="G87" s="82">
        <f t="shared" si="10"/>
        <v>0</v>
      </c>
      <c r="H87" s="22"/>
      <c r="I87" s="24"/>
    </row>
    <row r="88" spans="2:9" ht="12.75" customHeight="1" thickBot="1" x14ac:dyDescent="0.2">
      <c r="B88" s="13">
        <v>11</v>
      </c>
      <c r="C88" s="14" t="s">
        <v>87</v>
      </c>
      <c r="D88" s="15"/>
      <c r="E88" s="15"/>
      <c r="F88" s="16"/>
      <c r="G88" s="100">
        <f>SUBTOTAL(9,G89:G93)</f>
        <v>0</v>
      </c>
      <c r="H88" s="18"/>
      <c r="I88" s="19"/>
    </row>
    <row r="89" spans="2:9" ht="10.5" customHeight="1" x14ac:dyDescent="0.15">
      <c r="B89" s="21">
        <f>+B88+0.01</f>
        <v>11.01</v>
      </c>
      <c r="C89" s="30" t="s">
        <v>138</v>
      </c>
      <c r="D89" s="22">
        <v>1</v>
      </c>
      <c r="E89" s="23" t="s">
        <v>12</v>
      </c>
      <c r="F89" s="22">
        <v>0</v>
      </c>
      <c r="G89" s="82">
        <f>Cantidad*Precio</f>
        <v>0</v>
      </c>
      <c r="H89" s="22"/>
      <c r="I89" s="24"/>
    </row>
    <row r="90" spans="2:9" ht="10.5" customHeight="1" x14ac:dyDescent="0.15">
      <c r="B90" s="21">
        <f>+B89+0.01</f>
        <v>11.02</v>
      </c>
      <c r="C90" s="30" t="s">
        <v>139</v>
      </c>
      <c r="D90" s="22">
        <v>2</v>
      </c>
      <c r="E90" s="23" t="s">
        <v>12</v>
      </c>
      <c r="F90" s="22">
        <v>0</v>
      </c>
      <c r="G90" s="82">
        <f>Cantidad*Precio</f>
        <v>0</v>
      </c>
      <c r="H90" s="22"/>
      <c r="I90" s="24"/>
    </row>
    <row r="91" spans="2:9" ht="10.5" customHeight="1" x14ac:dyDescent="0.15">
      <c r="B91" s="21">
        <f>+B90+0.01</f>
        <v>11.03</v>
      </c>
      <c r="C91" s="30" t="s">
        <v>140</v>
      </c>
      <c r="D91" s="22">
        <v>1</v>
      </c>
      <c r="E91" s="23" t="s">
        <v>12</v>
      </c>
      <c r="F91" s="22">
        <v>0</v>
      </c>
      <c r="G91" s="82">
        <f>Cantidad*Precio</f>
        <v>0</v>
      </c>
      <c r="H91" s="22"/>
      <c r="I91" s="24"/>
    </row>
    <row r="92" spans="2:9" ht="10.5" customHeight="1" x14ac:dyDescent="0.15">
      <c r="B92" s="21">
        <f>+B91+0.01</f>
        <v>11.04</v>
      </c>
      <c r="C92" s="30" t="s">
        <v>141</v>
      </c>
      <c r="D92" s="22">
        <v>1</v>
      </c>
      <c r="E92" s="23" t="s">
        <v>12</v>
      </c>
      <c r="F92" s="22">
        <v>0</v>
      </c>
      <c r="G92" s="82">
        <f>Cantidad*Precio</f>
        <v>0</v>
      </c>
      <c r="H92" s="22"/>
      <c r="I92" s="24"/>
    </row>
    <row r="93" spans="2:9" ht="10.5" customHeight="1" thickBot="1" x14ac:dyDescent="0.2">
      <c r="B93" s="21">
        <f>+B92+0.01</f>
        <v>11.049999999999999</v>
      </c>
      <c r="C93" s="30" t="s">
        <v>142</v>
      </c>
      <c r="D93" s="22">
        <v>1</v>
      </c>
      <c r="E93" s="23" t="s">
        <v>12</v>
      </c>
      <c r="F93" s="22">
        <v>0</v>
      </c>
      <c r="G93" s="82">
        <f>Cantidad*Precio</f>
        <v>0</v>
      </c>
      <c r="H93" s="22"/>
      <c r="I93" s="24"/>
    </row>
    <row r="94" spans="2:9" ht="12.75" customHeight="1" thickBot="1" x14ac:dyDescent="0.2">
      <c r="B94" s="13">
        <v>12</v>
      </c>
      <c r="C94" s="14" t="s">
        <v>88</v>
      </c>
      <c r="D94" s="15"/>
      <c r="E94" s="15"/>
      <c r="F94" s="16"/>
      <c r="G94" s="100">
        <f>SUBTOTAL(9,G95:G96)</f>
        <v>0</v>
      </c>
      <c r="H94" s="18"/>
      <c r="I94" s="19"/>
    </row>
    <row r="95" spans="2:9" ht="10.5" customHeight="1" x14ac:dyDescent="0.15">
      <c r="B95" s="21">
        <f>B94+0.01</f>
        <v>12.01</v>
      </c>
      <c r="C95" s="22" t="s">
        <v>89</v>
      </c>
      <c r="D95" s="22">
        <v>4</v>
      </c>
      <c r="E95" s="23" t="s">
        <v>12</v>
      </c>
      <c r="F95" s="22">
        <v>0</v>
      </c>
      <c r="G95" s="82">
        <f>Cantidad*Precio</f>
        <v>0</v>
      </c>
      <c r="H95" s="22"/>
      <c r="I95" s="24"/>
    </row>
    <row r="96" spans="2:9" ht="10.5" customHeight="1" thickBot="1" x14ac:dyDescent="0.2">
      <c r="B96" s="21">
        <f>B95+0.01</f>
        <v>12.02</v>
      </c>
      <c r="C96" s="22" t="s">
        <v>91</v>
      </c>
      <c r="D96" s="22">
        <v>1</v>
      </c>
      <c r="E96" s="23" t="s">
        <v>12</v>
      </c>
      <c r="F96" s="22">
        <v>0</v>
      </c>
      <c r="G96" s="82">
        <f>Cantidad*Precio</f>
        <v>0</v>
      </c>
      <c r="H96" s="22"/>
      <c r="I96" s="24"/>
    </row>
    <row r="97" spans="2:9" ht="12.75" customHeight="1" thickBot="1" x14ac:dyDescent="0.2">
      <c r="B97" s="13">
        <v>13</v>
      </c>
      <c r="C97" s="14" t="s">
        <v>93</v>
      </c>
      <c r="D97" s="15"/>
      <c r="E97" s="15"/>
      <c r="F97" s="16"/>
      <c r="G97" s="100">
        <f>SUBTOTAL(9,G98:G98)</f>
        <v>0</v>
      </c>
      <c r="H97" s="18"/>
      <c r="I97" s="19"/>
    </row>
    <row r="98" spans="2:9" s="29" customFormat="1" ht="18.75" thickBot="1" x14ac:dyDescent="0.25">
      <c r="B98" s="21">
        <f>+B97+0.01</f>
        <v>13.01</v>
      </c>
      <c r="C98" s="83" t="s">
        <v>94</v>
      </c>
      <c r="D98" s="27">
        <v>60.68</v>
      </c>
      <c r="E98" s="84" t="s">
        <v>95</v>
      </c>
      <c r="F98" s="27">
        <v>0</v>
      </c>
      <c r="G98" s="85">
        <f>Cantidad*Precio</f>
        <v>0</v>
      </c>
      <c r="H98" s="27"/>
      <c r="I98" s="28"/>
    </row>
    <row r="99" spans="2:9" ht="12.75" customHeight="1" thickBot="1" x14ac:dyDescent="0.2">
      <c r="B99" s="13">
        <v>14</v>
      </c>
      <c r="C99" s="14" t="s">
        <v>96</v>
      </c>
      <c r="D99" s="15"/>
      <c r="E99" s="15"/>
      <c r="F99" s="16"/>
      <c r="G99" s="100">
        <f>SUBTOTAL(9,G100:G115)</f>
        <v>0</v>
      </c>
      <c r="H99" s="18"/>
      <c r="I99" s="19"/>
    </row>
    <row r="100" spans="2:9" ht="10.5" customHeight="1" x14ac:dyDescent="0.15">
      <c r="B100" s="21">
        <f t="shared" ref="B100:B115" si="11">B99+0.01</f>
        <v>14.01</v>
      </c>
      <c r="C100" s="30" t="s">
        <v>97</v>
      </c>
      <c r="D100" s="22">
        <v>1</v>
      </c>
      <c r="E100" s="23" t="s">
        <v>12</v>
      </c>
      <c r="F100" s="22">
        <v>0</v>
      </c>
      <c r="G100" s="82">
        <f t="shared" ref="G100:G115" si="12">Cantidad*Precio</f>
        <v>0</v>
      </c>
      <c r="H100" s="22"/>
      <c r="I100" s="24"/>
    </row>
    <row r="101" spans="2:9" ht="10.5" customHeight="1" x14ac:dyDescent="0.15">
      <c r="B101" s="21">
        <f t="shared" si="11"/>
        <v>14.02</v>
      </c>
      <c r="C101" s="30" t="s">
        <v>143</v>
      </c>
      <c r="D101" s="22">
        <v>1</v>
      </c>
      <c r="E101" s="23" t="s">
        <v>12</v>
      </c>
      <c r="F101" s="22">
        <v>0</v>
      </c>
      <c r="G101" s="82">
        <f t="shared" si="12"/>
        <v>0</v>
      </c>
      <c r="H101" s="22"/>
      <c r="I101" s="24"/>
    </row>
    <row r="102" spans="2:9" ht="10.5" customHeight="1" x14ac:dyDescent="0.15">
      <c r="B102" s="21">
        <f t="shared" si="11"/>
        <v>14.03</v>
      </c>
      <c r="C102" s="30" t="s">
        <v>136</v>
      </c>
      <c r="D102" s="22">
        <v>30</v>
      </c>
      <c r="E102" s="23" t="s">
        <v>42</v>
      </c>
      <c r="F102" s="22">
        <v>0</v>
      </c>
      <c r="G102" s="82">
        <f t="shared" si="12"/>
        <v>0</v>
      </c>
      <c r="H102" s="22"/>
      <c r="I102" s="24"/>
    </row>
    <row r="103" spans="2:9" ht="10.5" customHeight="1" x14ac:dyDescent="0.15">
      <c r="B103" s="21">
        <f t="shared" si="11"/>
        <v>14.04</v>
      </c>
      <c r="C103" s="30" t="s">
        <v>145</v>
      </c>
      <c r="D103" s="22">
        <v>30</v>
      </c>
      <c r="E103" s="23" t="s">
        <v>42</v>
      </c>
      <c r="F103" s="22">
        <v>0</v>
      </c>
      <c r="G103" s="82">
        <f t="shared" si="12"/>
        <v>0</v>
      </c>
      <c r="H103" s="22"/>
      <c r="I103" s="24"/>
    </row>
    <row r="104" spans="2:9" ht="10.5" customHeight="1" x14ac:dyDescent="0.15">
      <c r="B104" s="21">
        <f t="shared" si="11"/>
        <v>14.049999999999999</v>
      </c>
      <c r="C104" s="30" t="s">
        <v>98</v>
      </c>
      <c r="D104" s="22">
        <v>1</v>
      </c>
      <c r="E104" s="23" t="s">
        <v>12</v>
      </c>
      <c r="F104" s="22">
        <v>0</v>
      </c>
      <c r="G104" s="82">
        <f t="shared" si="12"/>
        <v>0</v>
      </c>
      <c r="H104" s="22"/>
      <c r="I104" s="24"/>
    </row>
    <row r="105" spans="2:9" ht="10.5" customHeight="1" x14ac:dyDescent="0.15">
      <c r="B105" s="21">
        <f t="shared" si="11"/>
        <v>14.059999999999999</v>
      </c>
      <c r="C105" s="30" t="s">
        <v>144</v>
      </c>
      <c r="D105" s="22">
        <v>2</v>
      </c>
      <c r="E105" s="23" t="s">
        <v>12</v>
      </c>
      <c r="F105" s="22">
        <v>0</v>
      </c>
      <c r="G105" s="82">
        <f t="shared" si="12"/>
        <v>0</v>
      </c>
      <c r="H105" s="22"/>
      <c r="I105" s="24"/>
    </row>
    <row r="106" spans="2:9" ht="10.5" customHeight="1" x14ac:dyDescent="0.15">
      <c r="B106" s="21">
        <f t="shared" si="11"/>
        <v>14.069999999999999</v>
      </c>
      <c r="C106" s="30" t="s">
        <v>99</v>
      </c>
      <c r="D106" s="22">
        <v>1</v>
      </c>
      <c r="E106" s="23" t="s">
        <v>12</v>
      </c>
      <c r="F106" s="22">
        <v>0</v>
      </c>
      <c r="G106" s="82">
        <f t="shared" si="12"/>
        <v>0</v>
      </c>
      <c r="H106" s="22"/>
      <c r="I106" s="24"/>
    </row>
    <row r="107" spans="2:9" ht="10.5" customHeight="1" x14ac:dyDescent="0.15">
      <c r="B107" s="21">
        <f t="shared" si="11"/>
        <v>14.079999999999998</v>
      </c>
      <c r="C107" s="30" t="s">
        <v>100</v>
      </c>
      <c r="D107" s="22">
        <v>1</v>
      </c>
      <c r="E107" s="23" t="s">
        <v>12</v>
      </c>
      <c r="F107" s="22">
        <v>0</v>
      </c>
      <c r="G107" s="82">
        <f t="shared" si="12"/>
        <v>0</v>
      </c>
      <c r="H107" s="22"/>
      <c r="I107" s="24"/>
    </row>
    <row r="108" spans="2:9" ht="10.5" customHeight="1" x14ac:dyDescent="0.15">
      <c r="B108" s="21">
        <f t="shared" si="11"/>
        <v>14.089999999999998</v>
      </c>
      <c r="C108" s="30" t="s">
        <v>101</v>
      </c>
      <c r="D108" s="22">
        <v>1</v>
      </c>
      <c r="E108" s="23" t="s">
        <v>12</v>
      </c>
      <c r="F108" s="22">
        <v>0</v>
      </c>
      <c r="G108" s="82">
        <f t="shared" si="12"/>
        <v>0</v>
      </c>
      <c r="H108" s="22"/>
      <c r="I108" s="24"/>
    </row>
    <row r="109" spans="2:9" ht="10.5" customHeight="1" x14ac:dyDescent="0.15">
      <c r="B109" s="21">
        <f t="shared" si="11"/>
        <v>14.099999999999998</v>
      </c>
      <c r="C109" s="30" t="s">
        <v>133</v>
      </c>
      <c r="D109" s="22">
        <v>2</v>
      </c>
      <c r="E109" s="23" t="s">
        <v>12</v>
      </c>
      <c r="F109" s="22">
        <v>0</v>
      </c>
      <c r="G109" s="82">
        <f t="shared" si="12"/>
        <v>0</v>
      </c>
      <c r="H109" s="22"/>
      <c r="I109" s="24"/>
    </row>
    <row r="110" spans="2:9" ht="10.5" customHeight="1" x14ac:dyDescent="0.15">
      <c r="B110" s="21">
        <f t="shared" si="11"/>
        <v>14.109999999999998</v>
      </c>
      <c r="C110" s="30" t="s">
        <v>132</v>
      </c>
      <c r="D110" s="22">
        <v>2</v>
      </c>
      <c r="E110" s="23" t="s">
        <v>12</v>
      </c>
      <c r="F110" s="22">
        <v>0</v>
      </c>
      <c r="G110" s="82">
        <f t="shared" si="12"/>
        <v>0</v>
      </c>
      <c r="H110" s="22"/>
      <c r="I110" s="24"/>
    </row>
    <row r="111" spans="2:9" ht="10.5" customHeight="1" x14ac:dyDescent="0.15">
      <c r="B111" s="21">
        <f t="shared" si="11"/>
        <v>14.119999999999997</v>
      </c>
      <c r="C111" s="30" t="s">
        <v>174</v>
      </c>
      <c r="D111" s="22">
        <v>1</v>
      </c>
      <c r="E111" s="23" t="s">
        <v>12</v>
      </c>
      <c r="F111" s="22">
        <v>0</v>
      </c>
      <c r="G111" s="82">
        <f t="shared" si="12"/>
        <v>0</v>
      </c>
      <c r="H111" s="22"/>
      <c r="I111" s="24"/>
    </row>
    <row r="112" spans="2:9" ht="10.5" customHeight="1" x14ac:dyDescent="0.15">
      <c r="B112" s="21">
        <f t="shared" si="11"/>
        <v>14.129999999999997</v>
      </c>
      <c r="C112" s="30" t="s">
        <v>127</v>
      </c>
      <c r="D112" s="22">
        <v>1</v>
      </c>
      <c r="E112" s="23" t="s">
        <v>104</v>
      </c>
      <c r="F112" s="22">
        <v>0</v>
      </c>
      <c r="G112" s="82">
        <f t="shared" si="12"/>
        <v>0</v>
      </c>
      <c r="H112" s="22"/>
      <c r="I112" s="24"/>
    </row>
    <row r="113" spans="2:9" ht="10.5" customHeight="1" x14ac:dyDescent="0.15">
      <c r="B113" s="21">
        <f t="shared" si="11"/>
        <v>14.139999999999997</v>
      </c>
      <c r="C113" s="30" t="s">
        <v>105</v>
      </c>
      <c r="D113" s="22">
        <v>18</v>
      </c>
      <c r="E113" s="23" t="s">
        <v>42</v>
      </c>
      <c r="F113" s="22">
        <v>0</v>
      </c>
      <c r="G113" s="82">
        <f t="shared" si="12"/>
        <v>0</v>
      </c>
      <c r="H113" s="22"/>
      <c r="I113" s="24"/>
    </row>
    <row r="114" spans="2:9" ht="10.5" customHeight="1" x14ac:dyDescent="0.15">
      <c r="B114" s="21">
        <f t="shared" si="11"/>
        <v>14.149999999999997</v>
      </c>
      <c r="C114" s="30" t="s">
        <v>106</v>
      </c>
      <c r="D114" s="22">
        <v>10</v>
      </c>
      <c r="E114" s="23" t="s">
        <v>15</v>
      </c>
      <c r="F114" s="22">
        <v>0</v>
      </c>
      <c r="G114" s="82">
        <f t="shared" si="12"/>
        <v>0</v>
      </c>
      <c r="H114" s="22"/>
      <c r="I114" s="24"/>
    </row>
    <row r="115" spans="2:9" ht="10.5" customHeight="1" x14ac:dyDescent="0.15">
      <c r="B115" s="21">
        <f t="shared" si="11"/>
        <v>14.159999999999997</v>
      </c>
      <c r="C115" s="30" t="s">
        <v>107</v>
      </c>
      <c r="D115" s="22">
        <v>1</v>
      </c>
      <c r="E115" s="23" t="s">
        <v>104</v>
      </c>
      <c r="F115" s="22">
        <v>0</v>
      </c>
      <c r="G115" s="82">
        <f t="shared" si="12"/>
        <v>0</v>
      </c>
      <c r="H115" s="22"/>
      <c r="I115" s="24"/>
    </row>
    <row r="116" spans="2:9" ht="10.5" customHeight="1" thickBot="1" x14ac:dyDescent="0.2">
      <c r="B116" s="169"/>
      <c r="C116" s="59"/>
      <c r="D116" s="45"/>
      <c r="E116" s="59"/>
      <c r="F116" s="69"/>
      <c r="G116" s="168"/>
      <c r="H116" s="69"/>
      <c r="I116" s="112"/>
    </row>
    <row r="117" spans="2:9" ht="11.25" thickBot="1" x14ac:dyDescent="0.2">
      <c r="B117" s="165"/>
      <c r="C117" s="164" t="s">
        <v>108</v>
      </c>
      <c r="D117" s="38"/>
      <c r="E117" s="163"/>
      <c r="F117" s="38"/>
      <c r="G117" s="162">
        <f>SUBTOTAL(9,G5:G115)</f>
        <v>0</v>
      </c>
      <c r="H117" s="38"/>
      <c r="I117" s="39"/>
    </row>
    <row r="118" spans="2:9" ht="10.5" customHeight="1" x14ac:dyDescent="0.15">
      <c r="C118" s="59"/>
      <c r="D118" s="45"/>
      <c r="E118" s="59"/>
      <c r="F118" s="45"/>
      <c r="G118" s="161"/>
      <c r="H118" s="45"/>
      <c r="I118" s="46"/>
    </row>
    <row r="119" spans="2:9" ht="12.75" customHeight="1" x14ac:dyDescent="0.15">
      <c r="C119" s="167" t="s">
        <v>109</v>
      </c>
      <c r="D119" s="51"/>
      <c r="E119" s="59"/>
      <c r="F119" s="51"/>
      <c r="G119" s="161"/>
      <c r="H119" s="51"/>
      <c r="I119" s="46"/>
    </row>
    <row r="120" spans="2:9" ht="10.5" customHeight="1" x14ac:dyDescent="0.15">
      <c r="C120" s="166" t="s">
        <v>110</v>
      </c>
      <c r="D120" s="67">
        <v>0.1</v>
      </c>
      <c r="E120" s="68" t="s">
        <v>111</v>
      </c>
      <c r="F120" s="51">
        <f t="shared" ref="F120:F126" si="13">D120*$G$117</f>
        <v>0</v>
      </c>
      <c r="G120" s="161"/>
      <c r="H120" s="51"/>
      <c r="I120" s="46"/>
    </row>
    <row r="121" spans="2:9" ht="10.5" customHeight="1" x14ac:dyDescent="0.15">
      <c r="C121" s="166" t="s">
        <v>112</v>
      </c>
      <c r="D121" s="67">
        <v>2.5000000000000001E-2</v>
      </c>
      <c r="E121" s="68" t="s">
        <v>111</v>
      </c>
      <c r="F121" s="51">
        <f t="shared" si="13"/>
        <v>0</v>
      </c>
      <c r="G121" s="161"/>
      <c r="H121" s="51"/>
      <c r="I121" s="46"/>
    </row>
    <row r="122" spans="2:9" ht="10.5" customHeight="1" x14ac:dyDescent="0.15">
      <c r="C122" s="59" t="s">
        <v>113</v>
      </c>
      <c r="D122" s="67">
        <v>0.05</v>
      </c>
      <c r="E122" s="68" t="s">
        <v>111</v>
      </c>
      <c r="F122" s="51">
        <f t="shared" si="13"/>
        <v>0</v>
      </c>
      <c r="G122" s="161"/>
      <c r="H122" s="51"/>
      <c r="I122" s="46"/>
    </row>
    <row r="123" spans="2:9" ht="10.5" customHeight="1" x14ac:dyDescent="0.15">
      <c r="C123" s="59" t="s">
        <v>114</v>
      </c>
      <c r="D123" s="67">
        <v>4.6399999999999997E-2</v>
      </c>
      <c r="E123" s="68" t="s">
        <v>111</v>
      </c>
      <c r="F123" s="51">
        <f t="shared" si="13"/>
        <v>0</v>
      </c>
      <c r="G123" s="161"/>
      <c r="H123" s="51"/>
      <c r="I123" s="46"/>
    </row>
    <row r="124" spans="2:9" ht="10.5" customHeight="1" x14ac:dyDescent="0.15">
      <c r="C124" s="59" t="s">
        <v>115</v>
      </c>
      <c r="D124" s="67">
        <v>0.01</v>
      </c>
      <c r="E124" s="68" t="s">
        <v>111</v>
      </c>
      <c r="F124" s="51">
        <f t="shared" si="13"/>
        <v>0</v>
      </c>
      <c r="G124" s="161"/>
      <c r="H124" s="51"/>
      <c r="I124" s="46"/>
    </row>
    <row r="125" spans="2:9" ht="10.5" customHeight="1" x14ac:dyDescent="0.15">
      <c r="C125" s="59" t="s">
        <v>116</v>
      </c>
      <c r="D125" s="67">
        <v>0.05</v>
      </c>
      <c r="E125" s="68" t="s">
        <v>111</v>
      </c>
      <c r="F125" s="51">
        <f t="shared" si="13"/>
        <v>0</v>
      </c>
      <c r="G125" s="161"/>
      <c r="H125" s="51"/>
      <c r="I125" s="46"/>
    </row>
    <row r="126" spans="2:9" ht="10.5" customHeight="1" x14ac:dyDescent="0.15">
      <c r="C126" s="59" t="s">
        <v>117</v>
      </c>
      <c r="D126" s="67">
        <v>1E-3</v>
      </c>
      <c r="E126" s="68" t="s">
        <v>111</v>
      </c>
      <c r="F126" s="51">
        <f t="shared" si="13"/>
        <v>0</v>
      </c>
      <c r="G126" s="161"/>
      <c r="H126" s="51"/>
      <c r="I126" s="46"/>
    </row>
    <row r="127" spans="2:9" ht="10.5" customHeight="1" x14ac:dyDescent="0.15">
      <c r="C127" s="59" t="s">
        <v>118</v>
      </c>
      <c r="D127" s="67">
        <v>0.18</v>
      </c>
      <c r="E127" s="54" t="s">
        <v>119</v>
      </c>
      <c r="F127" s="51">
        <f>D127*$F$120</f>
        <v>0</v>
      </c>
      <c r="G127" s="161"/>
      <c r="H127" s="53"/>
      <c r="I127" s="46"/>
    </row>
    <row r="128" spans="2:9" ht="11.25" thickBot="1" x14ac:dyDescent="0.2">
      <c r="C128" s="59"/>
      <c r="D128" s="59"/>
      <c r="E128" s="59"/>
      <c r="F128" s="59"/>
      <c r="G128" s="161"/>
      <c r="H128" s="59"/>
      <c r="I128" s="46"/>
    </row>
    <row r="129" spans="2:9" ht="11.25" thickBot="1" x14ac:dyDescent="0.2">
      <c r="B129" s="165"/>
      <c r="C129" s="164" t="s">
        <v>120</v>
      </c>
      <c r="D129" s="38"/>
      <c r="E129" s="163"/>
      <c r="F129" s="38"/>
      <c r="G129" s="162">
        <f>SUM(F120:F127)+G117</f>
        <v>0</v>
      </c>
      <c r="H129" s="38"/>
      <c r="I129" s="39"/>
    </row>
    <row r="130" spans="2:9" x14ac:dyDescent="0.15">
      <c r="C130" s="160"/>
      <c r="D130" s="65"/>
      <c r="E130" s="159"/>
      <c r="F130" s="65"/>
      <c r="G130" s="158"/>
      <c r="H130" s="65"/>
      <c r="I130" s="66"/>
    </row>
    <row r="131" spans="2:9" ht="10.5" customHeight="1" x14ac:dyDescent="0.15">
      <c r="C131" s="59" t="s">
        <v>121</v>
      </c>
      <c r="D131" s="67">
        <v>0.05</v>
      </c>
      <c r="E131" s="68" t="s">
        <v>111</v>
      </c>
      <c r="F131" s="69">
        <f>D131*$G$117</f>
        <v>0</v>
      </c>
      <c r="G131" s="161"/>
      <c r="H131" s="69"/>
      <c r="I131" s="46"/>
    </row>
    <row r="132" spans="2:9" ht="11.25" thickBot="1" x14ac:dyDescent="0.2">
      <c r="C132" s="160"/>
      <c r="D132" s="65"/>
      <c r="E132" s="159"/>
      <c r="F132" s="65"/>
      <c r="G132" s="158"/>
      <c r="H132" s="65"/>
      <c r="I132" s="66"/>
    </row>
    <row r="133" spans="2:9" ht="15" customHeight="1" thickBot="1" x14ac:dyDescent="0.2">
      <c r="B133" s="157"/>
      <c r="C133" s="156" t="s">
        <v>122</v>
      </c>
      <c r="D133" s="78"/>
      <c r="E133" s="155"/>
      <c r="F133" s="78"/>
      <c r="G133" s="77">
        <f>ROUND(+G129+F131,2)</f>
        <v>0</v>
      </c>
      <c r="H133" s="78"/>
      <c r="I133" s="77"/>
    </row>
    <row r="134" spans="2:9" ht="11.25" thickBot="1" x14ac:dyDescent="0.2"/>
    <row r="135" spans="2:9" ht="11.25" thickBot="1" x14ac:dyDescent="0.2">
      <c r="H135" s="79" t="s">
        <v>122</v>
      </c>
      <c r="I135" s="80">
        <f>G133</f>
        <v>0</v>
      </c>
    </row>
    <row r="136" spans="2:9" x14ac:dyDescent="0.15">
      <c r="F136" s="26"/>
      <c r="H136" s="26"/>
    </row>
    <row r="138" spans="2:9" x14ac:dyDescent="0.15">
      <c r="D138" s="20"/>
      <c r="E138" s="20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5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7"/>
  <sheetViews>
    <sheetView showGridLines="0" view="pageBreakPreview" topLeftCell="A115" zoomScale="115" zoomScaleNormal="130" zoomScaleSheetLayoutView="115" workbookViewId="0">
      <selection activeCell="F140" sqref="F140"/>
    </sheetView>
  </sheetViews>
  <sheetFormatPr defaultColWidth="11.42578125" defaultRowHeight="10.5" x14ac:dyDescent="0.15"/>
  <cols>
    <col min="1" max="2" width="6.28515625" style="1" customWidth="1"/>
    <col min="3" max="3" width="56.7109375" style="1" customWidth="1"/>
    <col min="4" max="4" width="8.7109375" style="1" bestFit="1" customWidth="1"/>
    <col min="5" max="5" width="9.28515625" style="1" bestFit="1" customWidth="1"/>
    <col min="6" max="6" width="14.140625" style="1" bestFit="1" customWidth="1"/>
    <col min="7" max="7" width="13.7109375" style="154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5.85546875" style="1" customWidth="1"/>
    <col min="13" max="256" width="9.140625" style="1" customWidth="1"/>
    <col min="257" max="16384" width="11.42578125" style="1"/>
  </cols>
  <sheetData>
    <row r="1" spans="2:12" ht="42" customHeight="1" x14ac:dyDescent="0.15">
      <c r="B1" s="177" t="s">
        <v>170</v>
      </c>
      <c r="C1" s="177"/>
      <c r="D1" s="177"/>
      <c r="E1" s="177"/>
      <c r="F1" s="177"/>
      <c r="G1" s="177"/>
      <c r="H1" s="177"/>
      <c r="I1" s="177"/>
    </row>
    <row r="2" spans="2:12" ht="11.25" customHeight="1" x14ac:dyDescent="0.2">
      <c r="C2" s="2"/>
      <c r="D2" s="3"/>
      <c r="E2" s="4"/>
      <c r="F2" s="178"/>
      <c r="G2" s="178"/>
      <c r="H2" s="178"/>
      <c r="I2" s="178"/>
      <c r="J2" s="5"/>
    </row>
    <row r="3" spans="2:12" ht="11.25" thickBot="1" x14ac:dyDescent="0.2">
      <c r="J3" s="5"/>
      <c r="K3" s="5"/>
    </row>
    <row r="4" spans="2:12" ht="14.1" customHeight="1" thickBot="1" x14ac:dyDescent="0.2">
      <c r="B4" s="171"/>
      <c r="C4" s="10" t="s">
        <v>1</v>
      </c>
      <c r="D4" s="10" t="s">
        <v>2</v>
      </c>
      <c r="E4" s="10" t="s">
        <v>3</v>
      </c>
      <c r="F4" s="10" t="s">
        <v>4</v>
      </c>
      <c r="G4" s="170" t="s">
        <v>5</v>
      </c>
      <c r="H4" s="10" t="s">
        <v>4</v>
      </c>
      <c r="I4" s="11" t="s">
        <v>5</v>
      </c>
      <c r="K4" s="12"/>
      <c r="L4" s="12"/>
    </row>
    <row r="5" spans="2:12" ht="12.75" customHeight="1" thickBot="1" x14ac:dyDescent="0.2">
      <c r="B5" s="13">
        <v>1</v>
      </c>
      <c r="C5" s="14" t="s">
        <v>6</v>
      </c>
      <c r="D5" s="15"/>
      <c r="E5" s="15"/>
      <c r="F5" s="16"/>
      <c r="G5" s="100">
        <f>SUBTOTAL(9,G6:G12)</f>
        <v>0</v>
      </c>
      <c r="H5" s="18"/>
      <c r="I5" s="19"/>
      <c r="K5" s="20"/>
    </row>
    <row r="6" spans="2:12" ht="10.5" customHeight="1" x14ac:dyDescent="0.15">
      <c r="B6" s="21">
        <f t="shared" ref="B6:B12" si="0">+B5+0.01</f>
        <v>1.01</v>
      </c>
      <c r="C6" s="30" t="s">
        <v>169</v>
      </c>
      <c r="D6" s="22">
        <v>52.94</v>
      </c>
      <c r="E6" s="23" t="s">
        <v>8</v>
      </c>
      <c r="F6" s="22">
        <v>0</v>
      </c>
      <c r="G6" s="82">
        <f t="shared" ref="G6:G12" si="1">Cantidad*Precio</f>
        <v>0</v>
      </c>
      <c r="H6" s="22"/>
      <c r="I6" s="24"/>
    </row>
    <row r="7" spans="2:12" ht="10.5" customHeight="1" x14ac:dyDescent="0.15">
      <c r="B7" s="21">
        <f t="shared" si="0"/>
        <v>1.02</v>
      </c>
      <c r="C7" s="30" t="s">
        <v>168</v>
      </c>
      <c r="D7" s="22">
        <v>52.94</v>
      </c>
      <c r="E7" s="23" t="s">
        <v>8</v>
      </c>
      <c r="F7" s="22">
        <v>0</v>
      </c>
      <c r="G7" s="82">
        <f t="shared" si="1"/>
        <v>0</v>
      </c>
      <c r="H7" s="22"/>
      <c r="I7" s="24"/>
    </row>
    <row r="8" spans="2:12" ht="10.5" customHeight="1" x14ac:dyDescent="0.15">
      <c r="B8" s="21">
        <f t="shared" si="0"/>
        <v>1.03</v>
      </c>
      <c r="C8" s="30" t="s">
        <v>10</v>
      </c>
      <c r="D8" s="22">
        <v>141.27000000000001</v>
      </c>
      <c r="E8" s="23" t="s">
        <v>8</v>
      </c>
      <c r="F8" s="22">
        <v>0</v>
      </c>
      <c r="G8" s="82">
        <f t="shared" si="1"/>
        <v>0</v>
      </c>
      <c r="H8" s="22"/>
      <c r="I8" s="24"/>
    </row>
    <row r="9" spans="2:12" ht="10.5" customHeight="1" x14ac:dyDescent="0.15">
      <c r="B9" s="21">
        <f t="shared" si="0"/>
        <v>1.04</v>
      </c>
      <c r="C9" s="30" t="s">
        <v>11</v>
      </c>
      <c r="D9" s="22">
        <v>1</v>
      </c>
      <c r="E9" s="23" t="s">
        <v>12</v>
      </c>
      <c r="F9" s="22">
        <v>0</v>
      </c>
      <c r="G9" s="82">
        <f t="shared" si="1"/>
        <v>0</v>
      </c>
      <c r="H9" s="22"/>
      <c r="I9" s="24"/>
    </row>
    <row r="10" spans="2:12" ht="10.5" customHeight="1" x14ac:dyDescent="0.15">
      <c r="B10" s="21">
        <f t="shared" si="0"/>
        <v>1.05</v>
      </c>
      <c r="C10" s="30" t="s">
        <v>13</v>
      </c>
      <c r="D10" s="22">
        <v>1</v>
      </c>
      <c r="E10" s="23" t="s">
        <v>12</v>
      </c>
      <c r="F10" s="22">
        <v>0</v>
      </c>
      <c r="G10" s="82">
        <f t="shared" si="1"/>
        <v>0</v>
      </c>
      <c r="H10" s="22"/>
      <c r="I10" s="24"/>
    </row>
    <row r="11" spans="2:12" ht="10.5" customHeight="1" x14ac:dyDescent="0.15">
      <c r="B11" s="21">
        <f t="shared" si="0"/>
        <v>1.06</v>
      </c>
      <c r="C11" s="30" t="s">
        <v>184</v>
      </c>
      <c r="D11" s="22">
        <f>5.85*9.35</f>
        <v>54.697499999999998</v>
      </c>
      <c r="E11" s="23" t="s">
        <v>8</v>
      </c>
      <c r="F11" s="22">
        <v>0</v>
      </c>
      <c r="G11" s="82">
        <f t="shared" si="1"/>
        <v>0</v>
      </c>
      <c r="H11" s="22"/>
      <c r="I11" s="24"/>
    </row>
    <row r="12" spans="2:12" ht="10.5" customHeight="1" thickBot="1" x14ac:dyDescent="0.2">
      <c r="B12" s="21">
        <f t="shared" si="0"/>
        <v>1.07</v>
      </c>
      <c r="C12" s="30" t="s">
        <v>14</v>
      </c>
      <c r="D12" s="22">
        <v>9</v>
      </c>
      <c r="E12" s="23" t="s">
        <v>15</v>
      </c>
      <c r="F12" s="22">
        <v>0</v>
      </c>
      <c r="G12" s="82">
        <f t="shared" si="1"/>
        <v>0</v>
      </c>
      <c r="H12" s="22"/>
      <c r="I12" s="24"/>
    </row>
    <row r="13" spans="2:12" ht="12.75" customHeight="1" thickBot="1" x14ac:dyDescent="0.2">
      <c r="B13" s="13">
        <v>2</v>
      </c>
      <c r="C13" s="14" t="s">
        <v>16</v>
      </c>
      <c r="D13" s="15"/>
      <c r="E13" s="15"/>
      <c r="F13" s="16"/>
      <c r="G13" s="100">
        <f>SUBTOTAL(9,G14:G21)</f>
        <v>0</v>
      </c>
      <c r="H13" s="18"/>
      <c r="I13" s="19"/>
    </row>
    <row r="14" spans="2:12" ht="10.5" customHeight="1" x14ac:dyDescent="0.15">
      <c r="B14" s="21">
        <f t="shared" ref="B14:B21" si="2">B13+0.01</f>
        <v>2.0099999999999998</v>
      </c>
      <c r="C14" s="30" t="s">
        <v>183</v>
      </c>
      <c r="D14" s="22">
        <v>250</v>
      </c>
      <c r="E14" s="23" t="s">
        <v>15</v>
      </c>
      <c r="F14" s="22">
        <v>0</v>
      </c>
      <c r="G14" s="82">
        <f t="shared" ref="G14:G21" si="3">Cantidad*Precio</f>
        <v>0</v>
      </c>
      <c r="H14" s="22"/>
      <c r="I14" s="24"/>
    </row>
    <row r="15" spans="2:12" ht="10.5" customHeight="1" x14ac:dyDescent="0.15">
      <c r="B15" s="21">
        <f>B14+0.01</f>
        <v>2.0199999999999996</v>
      </c>
      <c r="C15" s="30" t="s">
        <v>182</v>
      </c>
      <c r="D15" s="22">
        <f>ROUNDUP(D23*1/0.3,0)*1.5</f>
        <v>16.5</v>
      </c>
      <c r="E15" s="23" t="s">
        <v>15</v>
      </c>
      <c r="F15" s="22">
        <v>0</v>
      </c>
      <c r="G15" s="82">
        <f t="shared" ref="G15" si="4">Cantidad*Precio</f>
        <v>0</v>
      </c>
      <c r="H15" s="22"/>
      <c r="I15" s="24"/>
    </row>
    <row r="16" spans="2:12" ht="10.5" customHeight="1" x14ac:dyDescent="0.15">
      <c r="B16" s="21">
        <f t="shared" ref="B16:B19" si="5">B15+0.01</f>
        <v>2.0299999999999994</v>
      </c>
      <c r="C16" s="30" t="s">
        <v>18</v>
      </c>
      <c r="D16" s="22">
        <v>50</v>
      </c>
      <c r="E16" s="23" t="s">
        <v>15</v>
      </c>
      <c r="F16" s="22">
        <v>0</v>
      </c>
      <c r="G16" s="82">
        <f t="shared" si="3"/>
        <v>0</v>
      </c>
      <c r="H16" s="22"/>
      <c r="I16" s="24"/>
    </row>
    <row r="17" spans="2:11" ht="10.5" customHeight="1" x14ac:dyDescent="0.15">
      <c r="B17" s="21">
        <f t="shared" si="5"/>
        <v>2.0399999999999991</v>
      </c>
      <c r="C17" s="30" t="s">
        <v>176</v>
      </c>
      <c r="D17" s="22">
        <v>76</v>
      </c>
      <c r="E17" s="23" t="s">
        <v>15</v>
      </c>
      <c r="F17" s="22">
        <v>0</v>
      </c>
      <c r="G17" s="82">
        <f t="shared" si="3"/>
        <v>0</v>
      </c>
      <c r="H17" s="22"/>
      <c r="I17" s="24"/>
    </row>
    <row r="18" spans="2:11" ht="10.5" customHeight="1" x14ac:dyDescent="0.15">
      <c r="B18" s="21">
        <f t="shared" si="5"/>
        <v>2.0499999999999989</v>
      </c>
      <c r="C18" s="30" t="s">
        <v>167</v>
      </c>
      <c r="D18" s="22">
        <v>1</v>
      </c>
      <c r="E18" s="23" t="s">
        <v>12</v>
      </c>
      <c r="F18" s="22">
        <v>0</v>
      </c>
      <c r="G18" s="82">
        <f t="shared" si="3"/>
        <v>0</v>
      </c>
      <c r="H18" s="22"/>
      <c r="I18" s="24"/>
      <c r="K18" s="30"/>
    </row>
    <row r="19" spans="2:11" ht="10.5" customHeight="1" x14ac:dyDescent="0.15">
      <c r="B19" s="21">
        <f t="shared" si="5"/>
        <v>2.0599999999999987</v>
      </c>
      <c r="C19" s="30" t="s">
        <v>166</v>
      </c>
      <c r="D19" s="22">
        <v>1</v>
      </c>
      <c r="E19" s="23" t="s">
        <v>12</v>
      </c>
      <c r="F19" s="22">
        <v>0</v>
      </c>
      <c r="G19" s="82">
        <f t="shared" si="3"/>
        <v>0</v>
      </c>
      <c r="H19" s="22"/>
      <c r="I19" s="24"/>
    </row>
    <row r="20" spans="2:11" s="29" customFormat="1" ht="27" x14ac:dyDescent="0.2">
      <c r="B20" s="21">
        <f t="shared" si="2"/>
        <v>2.0699999999999985</v>
      </c>
      <c r="C20" s="107" t="s">
        <v>165</v>
      </c>
      <c r="D20" s="27">
        <v>190</v>
      </c>
      <c r="E20" s="84" t="s">
        <v>15</v>
      </c>
      <c r="F20" s="27">
        <v>0</v>
      </c>
      <c r="G20" s="85">
        <f t="shared" si="3"/>
        <v>0</v>
      </c>
      <c r="H20" s="27"/>
      <c r="I20" s="28"/>
    </row>
    <row r="21" spans="2:11" ht="10.5" customHeight="1" thickBot="1" x14ac:dyDescent="0.2">
      <c r="B21" s="21">
        <f t="shared" si="2"/>
        <v>2.0799999999999983</v>
      </c>
      <c r="C21" s="30" t="s">
        <v>19</v>
      </c>
      <c r="D21" s="22">
        <v>375</v>
      </c>
      <c r="E21" s="23" t="s">
        <v>15</v>
      </c>
      <c r="F21" s="22">
        <v>0</v>
      </c>
      <c r="G21" s="82">
        <f t="shared" si="3"/>
        <v>0</v>
      </c>
      <c r="H21" s="22"/>
      <c r="I21" s="24"/>
    </row>
    <row r="22" spans="2:11" ht="12.75" customHeight="1" thickBot="1" x14ac:dyDescent="0.2">
      <c r="B22" s="13">
        <v>3</v>
      </c>
      <c r="C22" s="14" t="s">
        <v>20</v>
      </c>
      <c r="D22" s="15"/>
      <c r="E22" s="15"/>
      <c r="F22" s="16"/>
      <c r="G22" s="100">
        <f>SUBTOTAL(9,G23:G37)</f>
        <v>0</v>
      </c>
      <c r="H22" s="18"/>
      <c r="I22" s="19"/>
    </row>
    <row r="23" spans="2:11" ht="10.5" customHeight="1" x14ac:dyDescent="0.15">
      <c r="B23" s="21">
        <f t="shared" ref="B23:B36" si="6">+B22+0.01</f>
        <v>3.01</v>
      </c>
      <c r="C23" s="30" t="s">
        <v>180</v>
      </c>
      <c r="D23" s="22">
        <v>3.2099999999999995</v>
      </c>
      <c r="E23" s="23" t="s">
        <v>15</v>
      </c>
      <c r="F23" s="22">
        <v>0</v>
      </c>
      <c r="G23" s="82">
        <f t="shared" ref="G23:G36" si="7">Cantidad*Precio</f>
        <v>0</v>
      </c>
      <c r="H23" s="22"/>
      <c r="I23" s="24"/>
    </row>
    <row r="24" spans="2:11" ht="10.5" customHeight="1" x14ac:dyDescent="0.15">
      <c r="B24" s="21">
        <f t="shared" si="6"/>
        <v>3.0199999999999996</v>
      </c>
      <c r="C24" s="30" t="s">
        <v>181</v>
      </c>
      <c r="D24" s="22">
        <v>0.6</v>
      </c>
      <c r="E24" s="23" t="s">
        <v>15</v>
      </c>
      <c r="F24" s="22">
        <v>0</v>
      </c>
      <c r="G24" s="82">
        <f t="shared" si="7"/>
        <v>0</v>
      </c>
      <c r="H24" s="22"/>
      <c r="I24" s="24"/>
    </row>
    <row r="25" spans="2:11" ht="10.5" customHeight="1" x14ac:dyDescent="0.15">
      <c r="B25" s="21">
        <f t="shared" si="6"/>
        <v>3.0299999999999994</v>
      </c>
      <c r="C25" s="30" t="s">
        <v>21</v>
      </c>
      <c r="D25" s="22">
        <v>0.73</v>
      </c>
      <c r="E25" s="23" t="s">
        <v>15</v>
      </c>
      <c r="F25" s="22">
        <v>0</v>
      </c>
      <c r="G25" s="82">
        <f t="shared" si="7"/>
        <v>0</v>
      </c>
      <c r="H25" s="22"/>
      <c r="I25" s="24"/>
    </row>
    <row r="26" spans="2:11" ht="10.5" customHeight="1" x14ac:dyDescent="0.15">
      <c r="B26" s="21">
        <f t="shared" si="6"/>
        <v>3.0399999999999991</v>
      </c>
      <c r="C26" s="30" t="s">
        <v>22</v>
      </c>
      <c r="D26" s="22">
        <v>0.65</v>
      </c>
      <c r="E26" s="23" t="s">
        <v>15</v>
      </c>
      <c r="F26" s="22">
        <v>0</v>
      </c>
      <c r="G26" s="82">
        <f t="shared" si="7"/>
        <v>0</v>
      </c>
      <c r="H26" s="22"/>
      <c r="I26" s="24"/>
    </row>
    <row r="27" spans="2:11" ht="10.5" customHeight="1" x14ac:dyDescent="0.15">
      <c r="B27" s="21">
        <f t="shared" si="6"/>
        <v>3.0499999999999989</v>
      </c>
      <c r="C27" s="30" t="s">
        <v>23</v>
      </c>
      <c r="D27" s="22">
        <v>0.37</v>
      </c>
      <c r="E27" s="23" t="s">
        <v>15</v>
      </c>
      <c r="F27" s="22">
        <v>0</v>
      </c>
      <c r="G27" s="82">
        <f t="shared" si="7"/>
        <v>0</v>
      </c>
      <c r="H27" s="22"/>
      <c r="I27" s="24"/>
    </row>
    <row r="28" spans="2:11" ht="10.5" customHeight="1" x14ac:dyDescent="0.15">
      <c r="B28" s="21">
        <f t="shared" si="6"/>
        <v>3.0599999999999987</v>
      </c>
      <c r="C28" s="30" t="s">
        <v>24</v>
      </c>
      <c r="D28" s="22">
        <v>0.8</v>
      </c>
      <c r="E28" s="23" t="s">
        <v>15</v>
      </c>
      <c r="F28" s="22">
        <v>0</v>
      </c>
      <c r="G28" s="82">
        <f t="shared" si="7"/>
        <v>0</v>
      </c>
      <c r="H28" s="22"/>
      <c r="I28" s="24"/>
    </row>
    <row r="29" spans="2:11" ht="10.5" customHeight="1" x14ac:dyDescent="0.15">
      <c r="B29" s="21">
        <f t="shared" si="6"/>
        <v>3.0699999999999985</v>
      </c>
      <c r="C29" s="30" t="s">
        <v>25</v>
      </c>
      <c r="D29" s="22">
        <v>1.2</v>
      </c>
      <c r="E29" s="23" t="s">
        <v>15</v>
      </c>
      <c r="F29" s="22">
        <v>0</v>
      </c>
      <c r="G29" s="82">
        <f t="shared" si="7"/>
        <v>0</v>
      </c>
      <c r="H29" s="22"/>
      <c r="I29" s="24"/>
    </row>
    <row r="30" spans="2:11" ht="10.5" customHeight="1" x14ac:dyDescent="0.15">
      <c r="B30" s="21">
        <f t="shared" si="6"/>
        <v>3.0799999999999983</v>
      </c>
      <c r="C30" s="30" t="s">
        <v>26</v>
      </c>
      <c r="D30" s="22">
        <v>0.26</v>
      </c>
      <c r="E30" s="23" t="s">
        <v>15</v>
      </c>
      <c r="F30" s="22">
        <v>0</v>
      </c>
      <c r="G30" s="82">
        <f t="shared" si="7"/>
        <v>0</v>
      </c>
      <c r="H30" s="22"/>
      <c r="I30" s="24"/>
    </row>
    <row r="31" spans="2:11" ht="10.5" customHeight="1" x14ac:dyDescent="0.15">
      <c r="B31" s="21">
        <f t="shared" si="6"/>
        <v>3.0899999999999981</v>
      </c>
      <c r="C31" s="30" t="s">
        <v>126</v>
      </c>
      <c r="D31" s="22">
        <v>0.14000000000000001</v>
      </c>
      <c r="E31" s="23" t="s">
        <v>15</v>
      </c>
      <c r="F31" s="22">
        <v>0</v>
      </c>
      <c r="G31" s="82">
        <f t="shared" si="7"/>
        <v>0</v>
      </c>
      <c r="H31" s="22"/>
      <c r="I31" s="24"/>
    </row>
    <row r="32" spans="2:11" ht="10.5" customHeight="1" x14ac:dyDescent="0.15">
      <c r="B32" s="21">
        <f t="shared" si="6"/>
        <v>3.0999999999999979</v>
      </c>
      <c r="C32" s="30" t="s">
        <v>27</v>
      </c>
      <c r="D32" s="22">
        <v>0.25</v>
      </c>
      <c r="E32" s="23" t="s">
        <v>15</v>
      </c>
      <c r="F32" s="22">
        <v>0</v>
      </c>
      <c r="G32" s="82">
        <f t="shared" si="7"/>
        <v>0</v>
      </c>
      <c r="H32" s="22"/>
      <c r="I32" s="24"/>
    </row>
    <row r="33" spans="2:9" ht="10.5" customHeight="1" x14ac:dyDescent="0.15">
      <c r="B33" s="21">
        <f t="shared" si="6"/>
        <v>3.1099999999999977</v>
      </c>
      <c r="C33" s="30" t="s">
        <v>28</v>
      </c>
      <c r="D33" s="22">
        <v>22.5</v>
      </c>
      <c r="E33" s="23" t="s">
        <v>8</v>
      </c>
      <c r="F33" s="22">
        <v>0</v>
      </c>
      <c r="G33" s="82">
        <f t="shared" si="7"/>
        <v>0</v>
      </c>
      <c r="H33" s="22"/>
      <c r="I33" s="24"/>
    </row>
    <row r="34" spans="2:9" ht="10.5" customHeight="1" x14ac:dyDescent="0.15">
      <c r="B34" s="21">
        <f t="shared" si="6"/>
        <v>3.1199999999999974</v>
      </c>
      <c r="C34" s="30" t="s">
        <v>29</v>
      </c>
      <c r="D34" s="22">
        <v>3.5</v>
      </c>
      <c r="E34" s="23" t="s">
        <v>15</v>
      </c>
      <c r="F34" s="22">
        <v>0</v>
      </c>
      <c r="G34" s="82">
        <f t="shared" si="7"/>
        <v>0</v>
      </c>
      <c r="H34" s="22"/>
      <c r="I34" s="24"/>
    </row>
    <row r="35" spans="2:9" ht="10.5" customHeight="1" x14ac:dyDescent="0.15">
      <c r="B35" s="21">
        <f t="shared" si="6"/>
        <v>3.1299999999999972</v>
      </c>
      <c r="C35" s="30" t="s">
        <v>30</v>
      </c>
      <c r="D35" s="22">
        <v>43</v>
      </c>
      <c r="E35" s="23" t="s">
        <v>8</v>
      </c>
      <c r="F35" s="22">
        <v>0</v>
      </c>
      <c r="G35" s="82">
        <f t="shared" si="7"/>
        <v>0</v>
      </c>
      <c r="H35" s="22"/>
      <c r="I35" s="24"/>
    </row>
    <row r="36" spans="2:9" ht="10.5" customHeight="1" x14ac:dyDescent="0.15">
      <c r="B36" s="21">
        <f t="shared" si="6"/>
        <v>3.139999999999997</v>
      </c>
      <c r="C36" s="30" t="s">
        <v>128</v>
      </c>
      <c r="D36" s="22">
        <v>3.4</v>
      </c>
      <c r="E36" s="23" t="s">
        <v>8</v>
      </c>
      <c r="F36" s="22">
        <v>0</v>
      </c>
      <c r="G36" s="82">
        <f t="shared" si="7"/>
        <v>0</v>
      </c>
      <c r="H36" s="22"/>
      <c r="I36" s="24"/>
    </row>
    <row r="37" spans="2:9" ht="10.5" customHeight="1" thickBot="1" x14ac:dyDescent="0.2">
      <c r="B37" s="21">
        <f>'C 35m2 LR'!B37+0.01</f>
        <v>3.1499999999999968</v>
      </c>
      <c r="C37" s="30" t="s">
        <v>178</v>
      </c>
      <c r="D37" s="22">
        <v>50</v>
      </c>
      <c r="E37" s="23" t="s">
        <v>8</v>
      </c>
      <c r="F37" s="22">
        <v>0</v>
      </c>
      <c r="G37" s="82">
        <f>Cantidad*Precio</f>
        <v>0</v>
      </c>
      <c r="H37" s="22"/>
      <c r="I37" s="24"/>
    </row>
    <row r="38" spans="2:9" ht="12.75" customHeight="1" thickBot="1" x14ac:dyDescent="0.2">
      <c r="B38" s="13">
        <v>4</v>
      </c>
      <c r="C38" s="14" t="s">
        <v>31</v>
      </c>
      <c r="D38" s="15"/>
      <c r="E38" s="15"/>
      <c r="F38" s="16"/>
      <c r="G38" s="100">
        <f>SUBTOTAL(9,G39:I43)</f>
        <v>0</v>
      </c>
      <c r="H38" s="18"/>
      <c r="I38" s="19"/>
    </row>
    <row r="39" spans="2:9" ht="10.5" customHeight="1" x14ac:dyDescent="0.15">
      <c r="B39" s="21">
        <f>+B38+0.01</f>
        <v>4.01</v>
      </c>
      <c r="C39" s="30" t="s">
        <v>32</v>
      </c>
      <c r="D39" s="22">
        <v>56</v>
      </c>
      <c r="E39" s="23" t="s">
        <v>8</v>
      </c>
      <c r="F39" s="22">
        <v>0</v>
      </c>
      <c r="G39" s="82">
        <f>Cantidad*Precio</f>
        <v>0</v>
      </c>
      <c r="H39" s="22"/>
      <c r="I39" s="24"/>
    </row>
    <row r="40" spans="2:9" ht="10.5" customHeight="1" x14ac:dyDescent="0.15">
      <c r="B40" s="21">
        <f>+B39+0.01</f>
        <v>4.0199999999999996</v>
      </c>
      <c r="C40" s="30" t="s">
        <v>33</v>
      </c>
      <c r="D40" s="22">
        <v>56.34</v>
      </c>
      <c r="E40" s="23" t="s">
        <v>8</v>
      </c>
      <c r="F40" s="22">
        <v>0</v>
      </c>
      <c r="G40" s="82">
        <f>Cantidad*Precio</f>
        <v>0</v>
      </c>
      <c r="H40" s="22"/>
      <c r="I40" s="24"/>
    </row>
    <row r="41" spans="2:9" ht="10.5" customHeight="1" x14ac:dyDescent="0.15">
      <c r="B41" s="21">
        <f>+B40+0.01</f>
        <v>4.0299999999999994</v>
      </c>
      <c r="C41" s="30" t="s">
        <v>34</v>
      </c>
      <c r="D41" s="22">
        <v>14</v>
      </c>
      <c r="E41" s="23" t="s">
        <v>8</v>
      </c>
      <c r="F41" s="22">
        <v>0</v>
      </c>
      <c r="G41" s="82">
        <f>Cantidad*Precio</f>
        <v>0</v>
      </c>
      <c r="H41" s="22"/>
      <c r="I41" s="24"/>
    </row>
    <row r="42" spans="2:9" ht="10.5" customHeight="1" x14ac:dyDescent="0.15">
      <c r="B42" s="21">
        <f>+B41+0.01</f>
        <v>4.0399999999999991</v>
      </c>
      <c r="C42" s="30" t="s">
        <v>35</v>
      </c>
      <c r="D42" s="22">
        <v>14</v>
      </c>
      <c r="E42" s="23" t="s">
        <v>8</v>
      </c>
      <c r="F42" s="22">
        <v>0</v>
      </c>
      <c r="G42" s="82">
        <f>Cantidad*Precio</f>
        <v>0</v>
      </c>
      <c r="H42" s="22"/>
      <c r="I42" s="24"/>
    </row>
    <row r="43" spans="2:9" ht="10.5" customHeight="1" thickBot="1" x14ac:dyDescent="0.2">
      <c r="B43" s="21">
        <f>B42+0.01</f>
        <v>4.0499999999999989</v>
      </c>
      <c r="C43" s="30" t="s">
        <v>134</v>
      </c>
      <c r="D43" s="22">
        <v>40</v>
      </c>
      <c r="E43" s="23" t="s">
        <v>42</v>
      </c>
      <c r="F43" s="22">
        <v>0</v>
      </c>
      <c r="G43" s="82">
        <f>Cantidad*Precio</f>
        <v>0</v>
      </c>
      <c r="H43" s="22"/>
      <c r="I43" s="24"/>
    </row>
    <row r="44" spans="2:9" ht="12.75" customHeight="1" thickBot="1" x14ac:dyDescent="0.2">
      <c r="B44" s="13">
        <v>5</v>
      </c>
      <c r="C44" s="25" t="s">
        <v>36</v>
      </c>
      <c r="D44" s="15"/>
      <c r="E44" s="15"/>
      <c r="F44" s="16"/>
      <c r="G44" s="100">
        <f>SUBTOTAL(9,G45:G52)</f>
        <v>0</v>
      </c>
      <c r="H44" s="18"/>
      <c r="I44" s="19"/>
    </row>
    <row r="45" spans="2:9" ht="10.5" customHeight="1" x14ac:dyDescent="0.15">
      <c r="B45" s="21">
        <f t="shared" ref="B45:B51" si="8">+B44+0.01</f>
        <v>5.01</v>
      </c>
      <c r="C45" s="30" t="s">
        <v>37</v>
      </c>
      <c r="D45" s="22">
        <v>215.47</v>
      </c>
      <c r="E45" s="23" t="s">
        <v>8</v>
      </c>
      <c r="F45" s="22">
        <v>0</v>
      </c>
      <c r="G45" s="82">
        <f t="shared" ref="G45:G51" si="9">Cantidad*Precio</f>
        <v>0</v>
      </c>
      <c r="H45" s="22"/>
      <c r="I45" s="24"/>
    </row>
    <row r="46" spans="2:9" ht="10.5" customHeight="1" x14ac:dyDescent="0.15">
      <c r="B46" s="21">
        <f t="shared" si="8"/>
        <v>5.0199999999999996</v>
      </c>
      <c r="C46" s="30" t="s">
        <v>38</v>
      </c>
      <c r="D46" s="22">
        <v>29.15</v>
      </c>
      <c r="E46" s="23" t="s">
        <v>8</v>
      </c>
      <c r="F46" s="22">
        <v>0</v>
      </c>
      <c r="G46" s="82">
        <f t="shared" si="9"/>
        <v>0</v>
      </c>
      <c r="H46" s="22"/>
      <c r="I46" s="24"/>
    </row>
    <row r="47" spans="2:9" ht="10.5" customHeight="1" x14ac:dyDescent="0.15">
      <c r="B47" s="21">
        <f t="shared" si="8"/>
        <v>5.0299999999999994</v>
      </c>
      <c r="C47" s="30" t="s">
        <v>39</v>
      </c>
      <c r="D47" s="22">
        <v>150</v>
      </c>
      <c r="E47" s="23" t="s">
        <v>8</v>
      </c>
      <c r="F47" s="22">
        <v>0</v>
      </c>
      <c r="G47" s="82">
        <f t="shared" si="9"/>
        <v>0</v>
      </c>
      <c r="H47" s="22"/>
      <c r="I47" s="24"/>
    </row>
    <row r="48" spans="2:9" ht="10.5" customHeight="1" x14ac:dyDescent="0.15">
      <c r="B48" s="21">
        <f t="shared" si="8"/>
        <v>5.0399999999999991</v>
      </c>
      <c r="C48" s="30" t="s">
        <v>40</v>
      </c>
      <c r="D48" s="22">
        <v>28.64</v>
      </c>
      <c r="E48" s="23" t="s">
        <v>8</v>
      </c>
      <c r="F48" s="22">
        <v>0</v>
      </c>
      <c r="G48" s="82">
        <f t="shared" si="9"/>
        <v>0</v>
      </c>
      <c r="H48" s="22"/>
      <c r="I48" s="24"/>
    </row>
    <row r="49" spans="2:9" ht="10.5" customHeight="1" x14ac:dyDescent="0.15">
      <c r="B49" s="21">
        <f t="shared" si="8"/>
        <v>5.0499999999999989</v>
      </c>
      <c r="C49" s="30" t="s">
        <v>41</v>
      </c>
      <c r="D49" s="22">
        <v>108.2</v>
      </c>
      <c r="E49" s="23" t="s">
        <v>42</v>
      </c>
      <c r="F49" s="22">
        <v>0</v>
      </c>
      <c r="G49" s="82">
        <f t="shared" si="9"/>
        <v>0</v>
      </c>
      <c r="H49" s="22"/>
      <c r="I49" s="24"/>
    </row>
    <row r="50" spans="2:9" ht="10.5" customHeight="1" x14ac:dyDescent="0.15">
      <c r="B50" s="21">
        <f t="shared" si="8"/>
        <v>5.0599999999999987</v>
      </c>
      <c r="C50" s="30" t="s">
        <v>43</v>
      </c>
      <c r="D50" s="22">
        <v>78.599999999999994</v>
      </c>
      <c r="E50" s="23" t="s">
        <v>42</v>
      </c>
      <c r="F50" s="22">
        <v>0</v>
      </c>
      <c r="G50" s="82">
        <f t="shared" si="9"/>
        <v>0</v>
      </c>
      <c r="H50" s="22"/>
      <c r="I50" s="24"/>
    </row>
    <row r="51" spans="2:9" ht="10.5" customHeight="1" x14ac:dyDescent="0.15">
      <c r="B51" s="21">
        <f t="shared" si="8"/>
        <v>5.0699999999999985</v>
      </c>
      <c r="C51" s="30" t="s">
        <v>44</v>
      </c>
      <c r="D51" s="22">
        <v>10</v>
      </c>
      <c r="E51" s="23" t="s">
        <v>42</v>
      </c>
      <c r="F51" s="22">
        <v>0</v>
      </c>
      <c r="G51" s="82">
        <f t="shared" si="9"/>
        <v>0</v>
      </c>
      <c r="H51" s="22"/>
      <c r="I51" s="24"/>
    </row>
    <row r="52" spans="2:9" s="87" customFormat="1" ht="10.5" customHeight="1" thickBot="1" x14ac:dyDescent="0.2">
      <c r="B52" s="103">
        <f t="shared" ref="B52" si="10">B51+0.01</f>
        <v>5.0799999999999983</v>
      </c>
      <c r="C52" s="105" t="s">
        <v>45</v>
      </c>
      <c r="D52" s="22">
        <v>30</v>
      </c>
      <c r="E52" s="104" t="s">
        <v>42</v>
      </c>
      <c r="F52" s="22">
        <v>0</v>
      </c>
      <c r="G52" s="82">
        <f t="shared" ref="G52" si="11">Cantidad*Precio</f>
        <v>0</v>
      </c>
      <c r="H52" s="22"/>
      <c r="I52" s="24"/>
    </row>
    <row r="53" spans="2:9" ht="12.75" customHeight="1" thickBot="1" x14ac:dyDescent="0.2">
      <c r="B53" s="13">
        <v>6</v>
      </c>
      <c r="C53" s="14" t="s">
        <v>46</v>
      </c>
      <c r="D53" s="15"/>
      <c r="E53" s="15"/>
      <c r="F53" s="16"/>
      <c r="G53" s="100">
        <f>SUBTOTAL(9,G54:G57)</f>
        <v>0</v>
      </c>
      <c r="H53" s="18"/>
      <c r="I53" s="19"/>
    </row>
    <row r="54" spans="2:9" ht="10.5" customHeight="1" x14ac:dyDescent="0.15">
      <c r="B54" s="21">
        <f>+B53+0.01</f>
        <v>6.01</v>
      </c>
      <c r="C54" s="30" t="s">
        <v>47</v>
      </c>
      <c r="D54" s="22">
        <v>29.15</v>
      </c>
      <c r="E54" s="23" t="s">
        <v>8</v>
      </c>
      <c r="F54" s="22">
        <v>0</v>
      </c>
      <c r="G54" s="82">
        <f>Cantidad*Precio</f>
        <v>0</v>
      </c>
      <c r="H54" s="22"/>
      <c r="I54" s="24"/>
    </row>
    <row r="55" spans="2:9" ht="10.5" customHeight="1" x14ac:dyDescent="0.15">
      <c r="B55" s="21">
        <f>+B54+0.01</f>
        <v>6.02</v>
      </c>
      <c r="C55" s="30" t="s">
        <v>48</v>
      </c>
      <c r="D55" s="22">
        <v>43.46</v>
      </c>
      <c r="E55" s="23" t="s">
        <v>8</v>
      </c>
      <c r="F55" s="22">
        <v>0</v>
      </c>
      <c r="G55" s="82">
        <f>Cantidad*Precio</f>
        <v>0</v>
      </c>
      <c r="H55" s="22"/>
      <c r="I55" s="24"/>
    </row>
    <row r="56" spans="2:9" ht="10.5" customHeight="1" x14ac:dyDescent="0.15">
      <c r="B56" s="21">
        <f>+B55+0.01</f>
        <v>6.0299999999999994</v>
      </c>
      <c r="C56" s="30" t="s">
        <v>159</v>
      </c>
      <c r="D56" s="22">
        <v>33</v>
      </c>
      <c r="E56" s="23" t="s">
        <v>42</v>
      </c>
      <c r="F56" s="22">
        <v>0</v>
      </c>
      <c r="G56" s="82">
        <f>Cantidad*Precio</f>
        <v>0</v>
      </c>
      <c r="H56" s="22"/>
      <c r="I56" s="24"/>
    </row>
    <row r="57" spans="2:9" ht="10.5" customHeight="1" thickBot="1" x14ac:dyDescent="0.2">
      <c r="B57" s="21">
        <f>+B56+0.01</f>
        <v>6.0399999999999991</v>
      </c>
      <c r="C57" s="30" t="s">
        <v>50</v>
      </c>
      <c r="D57" s="22">
        <v>20.45</v>
      </c>
      <c r="E57" s="23" t="s">
        <v>42</v>
      </c>
      <c r="F57" s="22">
        <v>0</v>
      </c>
      <c r="G57" s="82">
        <f>Cantidad*Precio</f>
        <v>0</v>
      </c>
      <c r="H57" s="22"/>
      <c r="I57" s="24"/>
    </row>
    <row r="58" spans="2:9" ht="12.75" customHeight="1" thickBot="1" x14ac:dyDescent="0.2">
      <c r="B58" s="13">
        <v>7</v>
      </c>
      <c r="C58" s="14" t="s">
        <v>51</v>
      </c>
      <c r="D58" s="15"/>
      <c r="E58" s="15"/>
      <c r="F58" s="16"/>
      <c r="G58" s="100">
        <f>SUBTOTAL(9,G59:G62)</f>
        <v>0</v>
      </c>
      <c r="H58" s="18"/>
      <c r="I58" s="19"/>
    </row>
    <row r="59" spans="2:9" ht="10.5" customHeight="1" x14ac:dyDescent="0.15">
      <c r="B59" s="21">
        <f>+B58+0.01</f>
        <v>7.01</v>
      </c>
      <c r="C59" s="30" t="s">
        <v>52</v>
      </c>
      <c r="D59" s="22">
        <v>22.5</v>
      </c>
      <c r="E59" s="23" t="s">
        <v>8</v>
      </c>
      <c r="F59" s="22">
        <v>0</v>
      </c>
      <c r="G59" s="82">
        <f>Cantidad*Precio</f>
        <v>0</v>
      </c>
      <c r="H59" s="22"/>
      <c r="I59" s="24"/>
    </row>
    <row r="60" spans="2:9" ht="10.5" customHeight="1" x14ac:dyDescent="0.15">
      <c r="B60" s="21">
        <f>+B59+0.01</f>
        <v>7.02</v>
      </c>
      <c r="C60" s="30" t="s">
        <v>53</v>
      </c>
      <c r="D60" s="22">
        <v>19</v>
      </c>
      <c r="E60" s="23" t="s">
        <v>42</v>
      </c>
      <c r="F60" s="22">
        <v>0</v>
      </c>
      <c r="G60" s="82">
        <f>Cantidad*Precio</f>
        <v>0</v>
      </c>
      <c r="H60" s="22"/>
      <c r="I60" s="24"/>
    </row>
    <row r="61" spans="2:9" ht="10.5" customHeight="1" x14ac:dyDescent="0.15">
      <c r="B61" s="21">
        <f>+B60+0.01</f>
        <v>7.0299999999999994</v>
      </c>
      <c r="C61" s="30" t="s">
        <v>54</v>
      </c>
      <c r="D61" s="22">
        <v>22.5</v>
      </c>
      <c r="E61" s="23" t="s">
        <v>8</v>
      </c>
      <c r="F61" s="22">
        <v>0</v>
      </c>
      <c r="G61" s="82">
        <f>Cantidad*Precio</f>
        <v>0</v>
      </c>
      <c r="H61" s="22"/>
      <c r="I61" s="24"/>
    </row>
    <row r="62" spans="2:9" ht="10.5" customHeight="1" thickBot="1" x14ac:dyDescent="0.2">
      <c r="B62" s="21">
        <f>+B61+0.01</f>
        <v>7.0399999999999991</v>
      </c>
      <c r="C62" s="30" t="s">
        <v>55</v>
      </c>
      <c r="D62" s="22">
        <v>7.6800000000000015</v>
      </c>
      <c r="E62" s="23" t="s">
        <v>8</v>
      </c>
      <c r="F62" s="22">
        <v>0</v>
      </c>
      <c r="G62" s="82">
        <f>Cantidad*Precio</f>
        <v>0</v>
      </c>
      <c r="H62" s="22"/>
      <c r="I62" s="24"/>
    </row>
    <row r="63" spans="2:9" ht="12.75" customHeight="1" thickBot="1" x14ac:dyDescent="0.2">
      <c r="B63" s="13">
        <v>8</v>
      </c>
      <c r="C63" s="14" t="s">
        <v>56</v>
      </c>
      <c r="D63" s="15"/>
      <c r="E63" s="15"/>
      <c r="F63" s="16"/>
      <c r="G63" s="100">
        <f>SUBTOTAL(9,G64:G70)</f>
        <v>0</v>
      </c>
      <c r="H63" s="18"/>
      <c r="I63" s="19"/>
    </row>
    <row r="64" spans="2:9" ht="10.5" customHeight="1" x14ac:dyDescent="0.15">
      <c r="B64" s="21">
        <f t="shared" ref="B64:B70" si="12">B63+0.01</f>
        <v>8.01</v>
      </c>
      <c r="C64" s="30" t="s">
        <v>57</v>
      </c>
      <c r="D64" s="22">
        <v>207.79</v>
      </c>
      <c r="E64" s="23" t="s">
        <v>8</v>
      </c>
      <c r="F64" s="22">
        <v>0</v>
      </c>
      <c r="G64" s="82">
        <f t="shared" ref="G64:G70" si="13">Cantidad*Precio</f>
        <v>0</v>
      </c>
      <c r="H64" s="22"/>
      <c r="I64" s="24"/>
    </row>
    <row r="65" spans="2:9" ht="10.5" customHeight="1" x14ac:dyDescent="0.15">
      <c r="B65" s="21">
        <f t="shared" si="12"/>
        <v>8.02</v>
      </c>
      <c r="C65" s="30" t="s">
        <v>58</v>
      </c>
      <c r="D65" s="22">
        <v>178.64</v>
      </c>
      <c r="E65" s="23" t="s">
        <v>8</v>
      </c>
      <c r="F65" s="22">
        <v>0</v>
      </c>
      <c r="G65" s="82">
        <f t="shared" si="13"/>
        <v>0</v>
      </c>
      <c r="H65" s="22"/>
      <c r="I65" s="24"/>
    </row>
    <row r="66" spans="2:9" ht="10.5" customHeight="1" x14ac:dyDescent="0.15">
      <c r="B66" s="21">
        <f t="shared" si="12"/>
        <v>8.0299999999999994</v>
      </c>
      <c r="C66" s="30" t="s">
        <v>59</v>
      </c>
      <c r="D66" s="22">
        <v>29.15</v>
      </c>
      <c r="E66" s="23" t="s">
        <v>8</v>
      </c>
      <c r="F66" s="22">
        <v>0</v>
      </c>
      <c r="G66" s="82">
        <f t="shared" si="13"/>
        <v>0</v>
      </c>
      <c r="H66" s="22"/>
      <c r="I66" s="24"/>
    </row>
    <row r="67" spans="2:9" ht="10.5" customHeight="1" x14ac:dyDescent="0.15">
      <c r="B67" s="21">
        <f t="shared" si="12"/>
        <v>8.0399999999999991</v>
      </c>
      <c r="C67" s="30" t="s">
        <v>60</v>
      </c>
      <c r="D67" s="22">
        <v>80</v>
      </c>
      <c r="E67" s="23" t="s">
        <v>8</v>
      </c>
      <c r="F67" s="22">
        <v>0</v>
      </c>
      <c r="G67" s="82">
        <f t="shared" si="13"/>
        <v>0</v>
      </c>
      <c r="H67" s="22"/>
      <c r="I67" s="24"/>
    </row>
    <row r="68" spans="2:9" ht="10.5" customHeight="1" x14ac:dyDescent="0.15">
      <c r="B68" s="21">
        <f t="shared" si="12"/>
        <v>8.0499999999999989</v>
      </c>
      <c r="C68" s="30" t="s">
        <v>61</v>
      </c>
      <c r="D68" s="22">
        <v>40</v>
      </c>
      <c r="E68" s="23" t="s">
        <v>8</v>
      </c>
      <c r="F68" s="22">
        <v>0</v>
      </c>
      <c r="G68" s="82">
        <f t="shared" si="13"/>
        <v>0</v>
      </c>
      <c r="H68" s="22"/>
      <c r="I68" s="24"/>
    </row>
    <row r="69" spans="2:9" ht="10.5" customHeight="1" x14ac:dyDescent="0.15">
      <c r="B69" s="21">
        <f t="shared" si="12"/>
        <v>8.0599999999999987</v>
      </c>
      <c r="C69" s="30" t="s">
        <v>62</v>
      </c>
      <c r="D69" s="22">
        <v>64</v>
      </c>
      <c r="E69" s="23" t="s">
        <v>8</v>
      </c>
      <c r="F69" s="22">
        <v>0</v>
      </c>
      <c r="G69" s="82">
        <f t="shared" si="13"/>
        <v>0</v>
      </c>
      <c r="H69" s="22"/>
      <c r="I69" s="24"/>
    </row>
    <row r="70" spans="2:9" ht="10.5" customHeight="1" thickBot="1" x14ac:dyDescent="0.2">
      <c r="B70" s="21">
        <f t="shared" si="12"/>
        <v>8.0699999999999985</v>
      </c>
      <c r="C70" s="30" t="s">
        <v>179</v>
      </c>
      <c r="D70" s="22">
        <v>50</v>
      </c>
      <c r="E70" s="23" t="s">
        <v>42</v>
      </c>
      <c r="F70" s="22">
        <v>0</v>
      </c>
      <c r="G70" s="82">
        <f t="shared" si="13"/>
        <v>0</v>
      </c>
      <c r="H70" s="22"/>
      <c r="I70" s="24"/>
    </row>
    <row r="71" spans="2:9" ht="12.75" customHeight="1" thickBot="1" x14ac:dyDescent="0.2">
      <c r="B71" s="13">
        <v>9</v>
      </c>
      <c r="C71" s="14" t="s">
        <v>63</v>
      </c>
      <c r="D71" s="15"/>
      <c r="E71" s="15"/>
      <c r="F71" s="16"/>
      <c r="G71" s="100">
        <f>SUBTOTAL(9,G72:G83)</f>
        <v>0</v>
      </c>
      <c r="H71" s="18"/>
      <c r="I71" s="19"/>
    </row>
    <row r="72" spans="2:9" ht="10.5" customHeight="1" x14ac:dyDescent="0.15">
      <c r="B72" s="21">
        <f t="shared" ref="B72:B79" si="14">+B71+0.01</f>
        <v>9.01</v>
      </c>
      <c r="C72" s="30" t="s">
        <v>64</v>
      </c>
      <c r="D72" s="22">
        <v>1</v>
      </c>
      <c r="E72" s="23" t="s">
        <v>12</v>
      </c>
      <c r="F72" s="22">
        <v>0</v>
      </c>
      <c r="G72" s="82">
        <f t="shared" ref="G72:G83" si="15">Cantidad*Precio</f>
        <v>0</v>
      </c>
      <c r="H72" s="22"/>
      <c r="I72" s="24"/>
    </row>
    <row r="73" spans="2:9" ht="10.5" customHeight="1" x14ac:dyDescent="0.15">
      <c r="B73" s="21">
        <f t="shared" si="14"/>
        <v>9.02</v>
      </c>
      <c r="C73" s="30" t="s">
        <v>65</v>
      </c>
      <c r="D73" s="22">
        <v>1</v>
      </c>
      <c r="E73" s="23" t="s">
        <v>12</v>
      </c>
      <c r="F73" s="22">
        <v>0</v>
      </c>
      <c r="G73" s="82">
        <f t="shared" si="15"/>
        <v>0</v>
      </c>
      <c r="H73" s="22"/>
      <c r="I73" s="24"/>
    </row>
    <row r="74" spans="2:9" ht="10.5" customHeight="1" x14ac:dyDescent="0.15">
      <c r="B74" s="21">
        <f t="shared" si="14"/>
        <v>9.0299999999999994</v>
      </c>
      <c r="C74" s="30" t="s">
        <v>66</v>
      </c>
      <c r="D74" s="22">
        <v>2</v>
      </c>
      <c r="E74" s="23" t="s">
        <v>12</v>
      </c>
      <c r="F74" s="22">
        <v>0</v>
      </c>
      <c r="G74" s="82">
        <f t="shared" si="15"/>
        <v>0</v>
      </c>
      <c r="H74" s="22"/>
      <c r="I74" s="24"/>
    </row>
    <row r="75" spans="2:9" ht="10.5" customHeight="1" x14ac:dyDescent="0.15">
      <c r="B75" s="21">
        <f t="shared" si="14"/>
        <v>9.0399999999999991</v>
      </c>
      <c r="C75" s="30" t="s">
        <v>67</v>
      </c>
      <c r="D75" s="22">
        <v>12</v>
      </c>
      <c r="E75" s="23" t="s">
        <v>42</v>
      </c>
      <c r="F75" s="22">
        <v>0</v>
      </c>
      <c r="G75" s="82">
        <f t="shared" si="15"/>
        <v>0</v>
      </c>
      <c r="H75" s="22"/>
      <c r="I75" s="24"/>
    </row>
    <row r="76" spans="2:9" ht="10.5" customHeight="1" x14ac:dyDescent="0.15">
      <c r="B76" s="21">
        <f t="shared" si="14"/>
        <v>9.0499999999999989</v>
      </c>
      <c r="C76" s="30" t="s">
        <v>164</v>
      </c>
      <c r="D76" s="22">
        <v>1</v>
      </c>
      <c r="E76" s="23" t="s">
        <v>12</v>
      </c>
      <c r="F76" s="22">
        <v>0</v>
      </c>
      <c r="G76" s="82">
        <f t="shared" si="15"/>
        <v>0</v>
      </c>
      <c r="H76" s="22"/>
      <c r="I76" s="24"/>
    </row>
    <row r="77" spans="2:9" ht="10.5" customHeight="1" x14ac:dyDescent="0.15">
      <c r="B77" s="21">
        <f t="shared" si="14"/>
        <v>9.0599999999999987</v>
      </c>
      <c r="C77" s="30" t="s">
        <v>68</v>
      </c>
      <c r="D77" s="22">
        <v>3</v>
      </c>
      <c r="E77" s="23" t="s">
        <v>42</v>
      </c>
      <c r="F77" s="22">
        <v>0</v>
      </c>
      <c r="G77" s="82">
        <f t="shared" si="15"/>
        <v>0</v>
      </c>
      <c r="H77" s="22"/>
      <c r="I77" s="24"/>
    </row>
    <row r="78" spans="2:9" ht="10.5" customHeight="1" x14ac:dyDescent="0.15">
      <c r="B78" s="21">
        <f t="shared" si="14"/>
        <v>9.0699999999999985</v>
      </c>
      <c r="C78" s="30" t="s">
        <v>70</v>
      </c>
      <c r="D78" s="22">
        <v>1</v>
      </c>
      <c r="E78" s="23" t="s">
        <v>12</v>
      </c>
      <c r="F78" s="22">
        <v>0</v>
      </c>
      <c r="G78" s="82">
        <f t="shared" si="15"/>
        <v>0</v>
      </c>
      <c r="H78" s="22"/>
      <c r="I78" s="24"/>
    </row>
    <row r="79" spans="2:9" ht="10.5" customHeight="1" x14ac:dyDescent="0.15">
      <c r="B79" s="21">
        <f t="shared" si="14"/>
        <v>9.0799999999999983</v>
      </c>
      <c r="C79" s="30" t="s">
        <v>163</v>
      </c>
      <c r="D79" s="22">
        <v>3</v>
      </c>
      <c r="E79" s="23" t="s">
        <v>12</v>
      </c>
      <c r="F79" s="22">
        <v>0</v>
      </c>
      <c r="G79" s="82">
        <f t="shared" si="15"/>
        <v>0</v>
      </c>
      <c r="H79" s="22"/>
      <c r="I79" s="24"/>
    </row>
    <row r="80" spans="2:9" ht="10.5" customHeight="1" x14ac:dyDescent="0.15">
      <c r="B80" s="21">
        <f>B79+0.01</f>
        <v>9.0899999999999981</v>
      </c>
      <c r="C80" s="30" t="s">
        <v>129</v>
      </c>
      <c r="D80" s="22">
        <v>60</v>
      </c>
      <c r="E80" s="23" t="s">
        <v>130</v>
      </c>
      <c r="F80" s="22">
        <v>0</v>
      </c>
      <c r="G80" s="82">
        <f t="shared" si="15"/>
        <v>0</v>
      </c>
      <c r="H80" s="22"/>
      <c r="I80" s="24"/>
    </row>
    <row r="81" spans="2:9" ht="10.5" customHeight="1" x14ac:dyDescent="0.15">
      <c r="B81" s="21">
        <f>B80+0.01</f>
        <v>9.0999999999999979</v>
      </c>
      <c r="C81" s="30" t="s">
        <v>131</v>
      </c>
      <c r="D81" s="22">
        <v>1</v>
      </c>
      <c r="E81" s="23" t="s">
        <v>12</v>
      </c>
      <c r="F81" s="22">
        <v>0</v>
      </c>
      <c r="G81" s="82">
        <f t="shared" si="15"/>
        <v>0</v>
      </c>
      <c r="H81" s="22"/>
      <c r="I81" s="24"/>
    </row>
    <row r="82" spans="2:9" ht="10.5" customHeight="1" x14ac:dyDescent="0.15">
      <c r="B82" s="21">
        <f>B81+0.01</f>
        <v>9.1099999999999977</v>
      </c>
      <c r="C82" s="30" t="s">
        <v>72</v>
      </c>
      <c r="D82" s="22">
        <v>60</v>
      </c>
      <c r="E82" s="23" t="s">
        <v>42</v>
      </c>
      <c r="F82" s="22">
        <v>0</v>
      </c>
      <c r="G82" s="82">
        <f t="shared" si="15"/>
        <v>0</v>
      </c>
      <c r="H82" s="22"/>
      <c r="I82" s="24"/>
    </row>
    <row r="83" spans="2:9" ht="10.5" customHeight="1" thickBot="1" x14ac:dyDescent="0.2">
      <c r="B83" s="21">
        <f>B82+0.01</f>
        <v>9.1199999999999974</v>
      </c>
      <c r="C83" s="30" t="s">
        <v>73</v>
      </c>
      <c r="D83" s="22">
        <v>60</v>
      </c>
      <c r="E83" s="23" t="s">
        <v>42</v>
      </c>
      <c r="F83" s="22">
        <v>0</v>
      </c>
      <c r="G83" s="82">
        <f t="shared" si="15"/>
        <v>0</v>
      </c>
      <c r="H83" s="22"/>
      <c r="I83" s="24"/>
    </row>
    <row r="84" spans="2:9" ht="12.75" customHeight="1" thickBot="1" x14ac:dyDescent="0.2">
      <c r="B84" s="13">
        <v>10</v>
      </c>
      <c r="C84" s="14" t="s">
        <v>74</v>
      </c>
      <c r="D84" s="15"/>
      <c r="E84" s="15"/>
      <c r="F84" s="16"/>
      <c r="G84" s="100">
        <f>SUBTOTAL(9,G85:G95)</f>
        <v>0</v>
      </c>
      <c r="H84" s="18"/>
      <c r="I84" s="19"/>
    </row>
    <row r="85" spans="2:9" ht="10.5" customHeight="1" x14ac:dyDescent="0.15">
      <c r="B85" s="21">
        <f t="shared" ref="B85:B95" si="16">+B84+0.01</f>
        <v>10.01</v>
      </c>
      <c r="C85" s="30" t="s">
        <v>75</v>
      </c>
      <c r="D85" s="22">
        <v>1</v>
      </c>
      <c r="E85" s="23" t="s">
        <v>12</v>
      </c>
      <c r="F85" s="22">
        <v>0</v>
      </c>
      <c r="G85" s="82">
        <f t="shared" ref="G85:G95" si="17">Cantidad*Precio</f>
        <v>0</v>
      </c>
      <c r="H85" s="22"/>
      <c r="I85" s="24"/>
    </row>
    <row r="86" spans="2:9" ht="10.5" customHeight="1" x14ac:dyDescent="0.15">
      <c r="B86" s="21">
        <f t="shared" si="16"/>
        <v>10.02</v>
      </c>
      <c r="C86" s="30" t="s">
        <v>76</v>
      </c>
      <c r="D86" s="22">
        <v>3</v>
      </c>
      <c r="E86" s="23" t="s">
        <v>12</v>
      </c>
      <c r="F86" s="22">
        <v>0</v>
      </c>
      <c r="G86" s="82">
        <f t="shared" si="17"/>
        <v>0</v>
      </c>
      <c r="H86" s="22"/>
      <c r="I86" s="24"/>
    </row>
    <row r="87" spans="2:9" ht="10.5" customHeight="1" x14ac:dyDescent="0.15">
      <c r="B87" s="21">
        <f t="shared" si="16"/>
        <v>10.029999999999999</v>
      </c>
      <c r="C87" s="30" t="s">
        <v>78</v>
      </c>
      <c r="D87" s="22">
        <v>4</v>
      </c>
      <c r="E87" s="23" t="s">
        <v>12</v>
      </c>
      <c r="F87" s="22">
        <v>0</v>
      </c>
      <c r="G87" s="82">
        <f t="shared" si="17"/>
        <v>0</v>
      </c>
      <c r="H87" s="22"/>
      <c r="I87" s="24"/>
    </row>
    <row r="88" spans="2:9" ht="10.5" customHeight="1" x14ac:dyDescent="0.15">
      <c r="B88" s="21">
        <f t="shared" si="16"/>
        <v>10.039999999999999</v>
      </c>
      <c r="C88" s="30" t="s">
        <v>79</v>
      </c>
      <c r="D88" s="22">
        <v>1</v>
      </c>
      <c r="E88" s="23" t="s">
        <v>12</v>
      </c>
      <c r="F88" s="22">
        <v>0</v>
      </c>
      <c r="G88" s="82">
        <f t="shared" si="17"/>
        <v>0</v>
      </c>
      <c r="H88" s="22"/>
      <c r="I88" s="24"/>
    </row>
    <row r="89" spans="2:9" ht="10.5" customHeight="1" x14ac:dyDescent="0.15">
      <c r="B89" s="21">
        <f t="shared" si="16"/>
        <v>10.049999999999999</v>
      </c>
      <c r="C89" s="30" t="s">
        <v>151</v>
      </c>
      <c r="D89" s="22">
        <v>2</v>
      </c>
      <c r="E89" s="23" t="s">
        <v>12</v>
      </c>
      <c r="F89" s="22">
        <v>0</v>
      </c>
      <c r="G89" s="82">
        <f t="shared" si="17"/>
        <v>0</v>
      </c>
      <c r="H89" s="22"/>
      <c r="I89" s="24"/>
    </row>
    <row r="90" spans="2:9" ht="10.5" customHeight="1" x14ac:dyDescent="0.15">
      <c r="B90" s="21">
        <f t="shared" si="16"/>
        <v>10.059999999999999</v>
      </c>
      <c r="C90" s="30" t="s">
        <v>81</v>
      </c>
      <c r="D90" s="22">
        <v>5</v>
      </c>
      <c r="E90" s="23" t="s">
        <v>12</v>
      </c>
      <c r="F90" s="22">
        <v>0</v>
      </c>
      <c r="G90" s="82">
        <f t="shared" si="17"/>
        <v>0</v>
      </c>
      <c r="H90" s="22"/>
      <c r="I90" s="24"/>
    </row>
    <row r="91" spans="2:9" ht="10.5" customHeight="1" x14ac:dyDescent="0.15">
      <c r="B91" s="21">
        <f t="shared" si="16"/>
        <v>10.069999999999999</v>
      </c>
      <c r="C91" s="30" t="s">
        <v>82</v>
      </c>
      <c r="D91" s="22">
        <v>2</v>
      </c>
      <c r="E91" s="23" t="s">
        <v>12</v>
      </c>
      <c r="F91" s="22">
        <v>0</v>
      </c>
      <c r="G91" s="82">
        <f t="shared" si="17"/>
        <v>0</v>
      </c>
      <c r="H91" s="22"/>
      <c r="I91" s="24"/>
    </row>
    <row r="92" spans="2:9" ht="10.5" customHeight="1" x14ac:dyDescent="0.15">
      <c r="B92" s="21">
        <f t="shared" si="16"/>
        <v>10.079999999999998</v>
      </c>
      <c r="C92" s="30" t="s">
        <v>83</v>
      </c>
      <c r="D92" s="22">
        <v>1</v>
      </c>
      <c r="E92" s="23" t="s">
        <v>12</v>
      </c>
      <c r="F92" s="22">
        <v>0</v>
      </c>
      <c r="G92" s="82">
        <f t="shared" si="17"/>
        <v>0</v>
      </c>
      <c r="H92" s="22"/>
      <c r="I92" s="24"/>
    </row>
    <row r="93" spans="2:9" ht="10.5" customHeight="1" x14ac:dyDescent="0.15">
      <c r="B93" s="21">
        <f t="shared" si="16"/>
        <v>10.089999999999998</v>
      </c>
      <c r="C93" s="30" t="s">
        <v>84</v>
      </c>
      <c r="D93" s="22">
        <v>1</v>
      </c>
      <c r="E93" s="23" t="s">
        <v>12</v>
      </c>
      <c r="F93" s="22">
        <v>0</v>
      </c>
      <c r="G93" s="82">
        <f t="shared" si="17"/>
        <v>0</v>
      </c>
      <c r="H93" s="22"/>
      <c r="I93" s="24"/>
    </row>
    <row r="94" spans="2:9" ht="10.5" customHeight="1" x14ac:dyDescent="0.15">
      <c r="B94" s="21">
        <f t="shared" si="16"/>
        <v>10.099999999999998</v>
      </c>
      <c r="C94" s="30" t="s">
        <v>162</v>
      </c>
      <c r="D94" s="22">
        <v>4</v>
      </c>
      <c r="E94" s="23" t="s">
        <v>12</v>
      </c>
      <c r="F94" s="22">
        <v>0</v>
      </c>
      <c r="G94" s="82">
        <f t="shared" si="17"/>
        <v>0</v>
      </c>
      <c r="H94" s="22"/>
      <c r="I94" s="24"/>
    </row>
    <row r="95" spans="2:9" ht="10.5" customHeight="1" thickBot="1" x14ac:dyDescent="0.2">
      <c r="B95" s="21">
        <f t="shared" si="16"/>
        <v>10.109999999999998</v>
      </c>
      <c r="C95" s="30" t="s">
        <v>86</v>
      </c>
      <c r="D95" s="22">
        <v>60</v>
      </c>
      <c r="E95" s="23" t="s">
        <v>161</v>
      </c>
      <c r="F95" s="22">
        <v>0</v>
      </c>
      <c r="G95" s="82">
        <f t="shared" si="17"/>
        <v>0</v>
      </c>
      <c r="H95" s="22"/>
      <c r="I95" s="24"/>
    </row>
    <row r="96" spans="2:9" ht="12.75" customHeight="1" thickBot="1" x14ac:dyDescent="0.2">
      <c r="B96" s="13">
        <v>11</v>
      </c>
      <c r="C96" s="14" t="s">
        <v>87</v>
      </c>
      <c r="D96" s="15"/>
      <c r="E96" s="15"/>
      <c r="F96" s="16"/>
      <c r="G96" s="100">
        <f>SUBTOTAL(9,G97:G101)</f>
        <v>0</v>
      </c>
      <c r="H96" s="18"/>
      <c r="I96" s="19"/>
    </row>
    <row r="97" spans="2:9" ht="10.5" customHeight="1" x14ac:dyDescent="0.15">
      <c r="B97" s="21">
        <f>+B96+0.01</f>
        <v>11.01</v>
      </c>
      <c r="C97" s="30" t="s">
        <v>138</v>
      </c>
      <c r="D97" s="22">
        <v>1</v>
      </c>
      <c r="E97" s="23" t="s">
        <v>12</v>
      </c>
      <c r="F97" s="22">
        <v>0</v>
      </c>
      <c r="G97" s="82">
        <f>Cantidad*Precio</f>
        <v>0</v>
      </c>
      <c r="H97" s="22"/>
      <c r="I97" s="24"/>
    </row>
    <row r="98" spans="2:9" ht="10.5" customHeight="1" x14ac:dyDescent="0.15">
      <c r="B98" s="21">
        <f>+B97+0.01</f>
        <v>11.02</v>
      </c>
      <c r="C98" s="30" t="s">
        <v>139</v>
      </c>
      <c r="D98" s="22">
        <v>2</v>
      </c>
      <c r="E98" s="23" t="s">
        <v>12</v>
      </c>
      <c r="F98" s="22">
        <v>0</v>
      </c>
      <c r="G98" s="82">
        <f>Cantidad*Precio</f>
        <v>0</v>
      </c>
      <c r="H98" s="22"/>
      <c r="I98" s="24"/>
    </row>
    <row r="99" spans="2:9" ht="10.5" customHeight="1" x14ac:dyDescent="0.15">
      <c r="B99" s="21">
        <f>+B98+0.01</f>
        <v>11.03</v>
      </c>
      <c r="C99" s="30" t="s">
        <v>140</v>
      </c>
      <c r="D99" s="22">
        <v>1</v>
      </c>
      <c r="E99" s="23" t="s">
        <v>12</v>
      </c>
      <c r="F99" s="22">
        <v>0</v>
      </c>
      <c r="G99" s="82">
        <f>Cantidad*Precio</f>
        <v>0</v>
      </c>
      <c r="H99" s="22"/>
      <c r="I99" s="24"/>
    </row>
    <row r="100" spans="2:9" ht="10.5" customHeight="1" x14ac:dyDescent="0.15">
      <c r="B100" s="21">
        <f>+B99+0.01</f>
        <v>11.04</v>
      </c>
      <c r="C100" s="30" t="s">
        <v>141</v>
      </c>
      <c r="D100" s="22">
        <v>1</v>
      </c>
      <c r="E100" s="23" t="s">
        <v>12</v>
      </c>
      <c r="F100" s="22">
        <v>0</v>
      </c>
      <c r="G100" s="82">
        <f>Cantidad*Precio</f>
        <v>0</v>
      </c>
      <c r="H100" s="22"/>
      <c r="I100" s="24"/>
    </row>
    <row r="101" spans="2:9" ht="10.5" customHeight="1" thickBot="1" x14ac:dyDescent="0.2">
      <c r="B101" s="21">
        <f>+B100+0.01</f>
        <v>11.049999999999999</v>
      </c>
      <c r="C101" s="30" t="s">
        <v>142</v>
      </c>
      <c r="D101" s="22">
        <v>1</v>
      </c>
      <c r="E101" s="23" t="s">
        <v>12</v>
      </c>
      <c r="F101" s="22">
        <v>0</v>
      </c>
      <c r="G101" s="82">
        <f>Cantidad*Precio</f>
        <v>0</v>
      </c>
      <c r="H101" s="22"/>
      <c r="I101" s="24"/>
    </row>
    <row r="102" spans="2:9" ht="12.75" customHeight="1" thickBot="1" x14ac:dyDescent="0.2">
      <c r="B102" s="13">
        <v>12</v>
      </c>
      <c r="C102" s="14" t="s">
        <v>88</v>
      </c>
      <c r="D102" s="15"/>
      <c r="E102" s="15"/>
      <c r="F102" s="16"/>
      <c r="G102" s="100">
        <f>SUBTOTAL(9,G103:G104)</f>
        <v>0</v>
      </c>
      <c r="H102" s="18"/>
      <c r="I102" s="19"/>
    </row>
    <row r="103" spans="2:9" ht="10.5" customHeight="1" x14ac:dyDescent="0.15">
      <c r="B103" s="21">
        <f>B102+0.01</f>
        <v>12.01</v>
      </c>
      <c r="C103" s="22" t="s">
        <v>89</v>
      </c>
      <c r="D103" s="22">
        <v>4</v>
      </c>
      <c r="E103" s="23" t="s">
        <v>12</v>
      </c>
      <c r="F103" s="22">
        <v>0</v>
      </c>
      <c r="G103" s="82">
        <f>Cantidad*Precio</f>
        <v>0</v>
      </c>
      <c r="H103" s="22"/>
      <c r="I103" s="24"/>
    </row>
    <row r="104" spans="2:9" ht="10.5" customHeight="1" thickBot="1" x14ac:dyDescent="0.2">
      <c r="B104" s="21">
        <f>B103+0.01</f>
        <v>12.02</v>
      </c>
      <c r="C104" s="22" t="s">
        <v>91</v>
      </c>
      <c r="D104" s="22">
        <v>1</v>
      </c>
      <c r="E104" s="23" t="s">
        <v>12</v>
      </c>
      <c r="F104" s="22">
        <v>0</v>
      </c>
      <c r="G104" s="82">
        <f>Cantidad*Precio</f>
        <v>0</v>
      </c>
      <c r="H104" s="22"/>
      <c r="I104" s="24"/>
    </row>
    <row r="105" spans="2:9" ht="12.75" customHeight="1" thickBot="1" x14ac:dyDescent="0.2">
      <c r="B105" s="13">
        <v>13</v>
      </c>
      <c r="C105" s="14" t="s">
        <v>93</v>
      </c>
      <c r="D105" s="15"/>
      <c r="E105" s="15"/>
      <c r="F105" s="16"/>
      <c r="G105" s="100">
        <f>SUBTOTAL(9,G106:G106)</f>
        <v>0</v>
      </c>
      <c r="H105" s="18"/>
      <c r="I105" s="19"/>
    </row>
    <row r="106" spans="2:9" s="29" customFormat="1" ht="18.75" thickBot="1" x14ac:dyDescent="0.25">
      <c r="B106" s="21">
        <f>+B105+0.01</f>
        <v>13.01</v>
      </c>
      <c r="C106" s="83" t="s">
        <v>94</v>
      </c>
      <c r="D106" s="27">
        <v>60.68</v>
      </c>
      <c r="E106" s="84" t="s">
        <v>95</v>
      </c>
      <c r="F106" s="27">
        <v>0</v>
      </c>
      <c r="G106" s="85">
        <f>Cantidad*Precio</f>
        <v>0</v>
      </c>
      <c r="H106" s="27"/>
      <c r="I106" s="28"/>
    </row>
    <row r="107" spans="2:9" ht="12.75" customHeight="1" thickBot="1" x14ac:dyDescent="0.2">
      <c r="B107" s="13">
        <v>14</v>
      </c>
      <c r="C107" s="14" t="s">
        <v>96</v>
      </c>
      <c r="D107" s="15"/>
      <c r="E107" s="15"/>
      <c r="F107" s="16"/>
      <c r="G107" s="100">
        <f>SUBTOTAL(9,G108:G123)</f>
        <v>0</v>
      </c>
      <c r="H107" s="18"/>
      <c r="I107" s="19"/>
    </row>
    <row r="108" spans="2:9" ht="10.5" customHeight="1" x14ac:dyDescent="0.15">
      <c r="B108" s="21">
        <f>B107+0.01</f>
        <v>14.01</v>
      </c>
      <c r="C108" s="30" t="s">
        <v>97</v>
      </c>
      <c r="D108" s="22">
        <v>1</v>
      </c>
      <c r="E108" s="23" t="s">
        <v>12</v>
      </c>
      <c r="F108" s="22">
        <v>0</v>
      </c>
      <c r="G108" s="82">
        <f t="shared" ref="G108:G123" si="18">Cantidad*Precio</f>
        <v>0</v>
      </c>
      <c r="H108" s="22"/>
      <c r="I108" s="24"/>
    </row>
    <row r="109" spans="2:9" ht="10.5" customHeight="1" x14ac:dyDescent="0.15">
      <c r="B109" s="21">
        <f t="shared" ref="B109:B123" si="19">B108+0.01</f>
        <v>14.02</v>
      </c>
      <c r="C109" s="30" t="s">
        <v>143</v>
      </c>
      <c r="D109" s="22">
        <v>1</v>
      </c>
      <c r="E109" s="23" t="s">
        <v>12</v>
      </c>
      <c r="F109" s="22">
        <v>0</v>
      </c>
      <c r="G109" s="82">
        <f t="shared" si="18"/>
        <v>0</v>
      </c>
      <c r="H109" s="22"/>
      <c r="I109" s="24"/>
    </row>
    <row r="110" spans="2:9" ht="10.5" customHeight="1" x14ac:dyDescent="0.15">
      <c r="B110" s="21">
        <f t="shared" si="19"/>
        <v>14.03</v>
      </c>
      <c r="C110" s="30" t="s">
        <v>136</v>
      </c>
      <c r="D110" s="22">
        <v>15</v>
      </c>
      <c r="E110" s="23" t="s">
        <v>42</v>
      </c>
      <c r="F110" s="22">
        <v>0</v>
      </c>
      <c r="G110" s="82">
        <f t="shared" si="18"/>
        <v>0</v>
      </c>
      <c r="H110" s="22"/>
      <c r="I110" s="24"/>
    </row>
    <row r="111" spans="2:9" ht="10.5" customHeight="1" x14ac:dyDescent="0.15">
      <c r="B111" s="21">
        <f t="shared" si="19"/>
        <v>14.04</v>
      </c>
      <c r="C111" s="30" t="s">
        <v>145</v>
      </c>
      <c r="D111" s="22">
        <v>15</v>
      </c>
      <c r="E111" s="23" t="s">
        <v>42</v>
      </c>
      <c r="F111" s="22">
        <v>0</v>
      </c>
      <c r="G111" s="82">
        <f t="shared" si="18"/>
        <v>0</v>
      </c>
      <c r="H111" s="22"/>
      <c r="I111" s="24"/>
    </row>
    <row r="112" spans="2:9" ht="10.5" customHeight="1" x14ac:dyDescent="0.15">
      <c r="B112" s="21">
        <f t="shared" si="19"/>
        <v>14.049999999999999</v>
      </c>
      <c r="C112" s="30" t="s">
        <v>98</v>
      </c>
      <c r="D112" s="22">
        <v>1</v>
      </c>
      <c r="E112" s="23" t="s">
        <v>12</v>
      </c>
      <c r="F112" s="22">
        <v>0</v>
      </c>
      <c r="G112" s="82">
        <f t="shared" si="18"/>
        <v>0</v>
      </c>
      <c r="H112" s="22"/>
      <c r="I112" s="24"/>
    </row>
    <row r="113" spans="2:9" ht="10.5" customHeight="1" x14ac:dyDescent="0.15">
      <c r="B113" s="21">
        <f t="shared" si="19"/>
        <v>14.059999999999999</v>
      </c>
      <c r="C113" s="30" t="s">
        <v>144</v>
      </c>
      <c r="D113" s="22">
        <v>2</v>
      </c>
      <c r="E113" s="23" t="s">
        <v>12</v>
      </c>
      <c r="F113" s="22">
        <v>0</v>
      </c>
      <c r="G113" s="82">
        <f t="shared" si="18"/>
        <v>0</v>
      </c>
      <c r="H113" s="22"/>
      <c r="I113" s="24"/>
    </row>
    <row r="114" spans="2:9" ht="10.5" customHeight="1" x14ac:dyDescent="0.15">
      <c r="B114" s="21">
        <f t="shared" si="19"/>
        <v>14.069999999999999</v>
      </c>
      <c r="C114" s="30" t="s">
        <v>99</v>
      </c>
      <c r="D114" s="22">
        <v>1</v>
      </c>
      <c r="E114" s="23" t="s">
        <v>12</v>
      </c>
      <c r="F114" s="22">
        <v>0</v>
      </c>
      <c r="G114" s="82">
        <f t="shared" si="18"/>
        <v>0</v>
      </c>
      <c r="H114" s="22"/>
      <c r="I114" s="24"/>
    </row>
    <row r="115" spans="2:9" ht="10.5" customHeight="1" x14ac:dyDescent="0.15">
      <c r="B115" s="21">
        <f t="shared" si="19"/>
        <v>14.079999999999998</v>
      </c>
      <c r="C115" s="30" t="s">
        <v>100</v>
      </c>
      <c r="D115" s="22">
        <v>1</v>
      </c>
      <c r="E115" s="23" t="s">
        <v>12</v>
      </c>
      <c r="F115" s="22">
        <v>0</v>
      </c>
      <c r="G115" s="82">
        <f t="shared" si="18"/>
        <v>0</v>
      </c>
      <c r="H115" s="22"/>
      <c r="I115" s="24"/>
    </row>
    <row r="116" spans="2:9" ht="10.5" customHeight="1" x14ac:dyDescent="0.15">
      <c r="B116" s="21">
        <f t="shared" si="19"/>
        <v>14.089999999999998</v>
      </c>
      <c r="C116" s="30" t="s">
        <v>101</v>
      </c>
      <c r="D116" s="22">
        <v>1</v>
      </c>
      <c r="E116" s="23" t="s">
        <v>12</v>
      </c>
      <c r="F116" s="22">
        <v>0</v>
      </c>
      <c r="G116" s="82">
        <f t="shared" si="18"/>
        <v>0</v>
      </c>
      <c r="H116" s="22"/>
      <c r="I116" s="24"/>
    </row>
    <row r="117" spans="2:9" ht="10.5" customHeight="1" x14ac:dyDescent="0.15">
      <c r="B117" s="21">
        <f t="shared" si="19"/>
        <v>14.099999999999998</v>
      </c>
      <c r="C117" s="30" t="s">
        <v>133</v>
      </c>
      <c r="D117" s="22">
        <v>2</v>
      </c>
      <c r="E117" s="23" t="s">
        <v>12</v>
      </c>
      <c r="F117" s="22">
        <v>0</v>
      </c>
      <c r="G117" s="82">
        <f t="shared" si="18"/>
        <v>0</v>
      </c>
      <c r="H117" s="22"/>
      <c r="I117" s="24"/>
    </row>
    <row r="118" spans="2:9" ht="10.5" customHeight="1" x14ac:dyDescent="0.15">
      <c r="B118" s="21">
        <f t="shared" si="19"/>
        <v>14.109999999999998</v>
      </c>
      <c r="C118" s="30" t="s">
        <v>132</v>
      </c>
      <c r="D118" s="22">
        <v>2</v>
      </c>
      <c r="E118" s="23" t="s">
        <v>12</v>
      </c>
      <c r="F118" s="22">
        <v>0</v>
      </c>
      <c r="G118" s="82">
        <f t="shared" si="18"/>
        <v>0</v>
      </c>
      <c r="H118" s="22"/>
      <c r="I118" s="24"/>
    </row>
    <row r="119" spans="2:9" ht="10.5" customHeight="1" x14ac:dyDescent="0.15">
      <c r="B119" s="21">
        <f t="shared" si="19"/>
        <v>14.119999999999997</v>
      </c>
      <c r="C119" s="30" t="s">
        <v>160</v>
      </c>
      <c r="D119" s="22">
        <v>1</v>
      </c>
      <c r="E119" s="23" t="s">
        <v>12</v>
      </c>
      <c r="F119" s="22">
        <v>0</v>
      </c>
      <c r="G119" s="82">
        <f t="shared" si="18"/>
        <v>0</v>
      </c>
      <c r="H119" s="22"/>
      <c r="I119" s="24"/>
    </row>
    <row r="120" spans="2:9" ht="10.5" customHeight="1" x14ac:dyDescent="0.15">
      <c r="B120" s="21">
        <f t="shared" si="19"/>
        <v>14.129999999999997</v>
      </c>
      <c r="C120" s="30" t="s">
        <v>127</v>
      </c>
      <c r="D120" s="22">
        <v>1</v>
      </c>
      <c r="E120" s="23" t="s">
        <v>104</v>
      </c>
      <c r="F120" s="22">
        <v>0</v>
      </c>
      <c r="G120" s="82">
        <f t="shared" si="18"/>
        <v>0</v>
      </c>
      <c r="H120" s="22"/>
      <c r="I120" s="24"/>
    </row>
    <row r="121" spans="2:9" ht="10.5" customHeight="1" x14ac:dyDescent="0.15">
      <c r="B121" s="21">
        <f t="shared" si="19"/>
        <v>14.139999999999997</v>
      </c>
      <c r="C121" s="30" t="s">
        <v>105</v>
      </c>
      <c r="D121" s="22">
        <v>30</v>
      </c>
      <c r="E121" s="23" t="s">
        <v>42</v>
      </c>
      <c r="F121" s="22">
        <v>0</v>
      </c>
      <c r="G121" s="82">
        <f t="shared" si="18"/>
        <v>0</v>
      </c>
      <c r="H121" s="22"/>
      <c r="I121" s="24"/>
    </row>
    <row r="122" spans="2:9" ht="10.5" customHeight="1" x14ac:dyDescent="0.15">
      <c r="B122" s="21">
        <f t="shared" si="19"/>
        <v>14.149999999999997</v>
      </c>
      <c r="C122" s="30" t="s">
        <v>106</v>
      </c>
      <c r="D122" s="22">
        <v>10</v>
      </c>
      <c r="E122" s="23" t="s">
        <v>15</v>
      </c>
      <c r="F122" s="22">
        <v>0</v>
      </c>
      <c r="G122" s="82">
        <f t="shared" si="18"/>
        <v>0</v>
      </c>
      <c r="H122" s="22"/>
      <c r="I122" s="24"/>
    </row>
    <row r="123" spans="2:9" ht="10.5" customHeight="1" x14ac:dyDescent="0.15">
      <c r="B123" s="21">
        <f t="shared" si="19"/>
        <v>14.159999999999997</v>
      </c>
      <c r="C123" s="30" t="s">
        <v>107</v>
      </c>
      <c r="D123" s="22">
        <v>1</v>
      </c>
      <c r="E123" s="23" t="s">
        <v>104</v>
      </c>
      <c r="F123" s="22">
        <v>0</v>
      </c>
      <c r="G123" s="82">
        <f t="shared" si="18"/>
        <v>0</v>
      </c>
      <c r="H123" s="22"/>
      <c r="I123" s="24"/>
    </row>
    <row r="124" spans="2:9" ht="10.5" customHeight="1" thickBot="1" x14ac:dyDescent="0.2">
      <c r="B124" s="169"/>
      <c r="C124" s="59"/>
      <c r="D124" s="45"/>
      <c r="E124" s="59"/>
      <c r="F124" s="69"/>
      <c r="G124" s="168"/>
      <c r="H124" s="69"/>
      <c r="I124" s="112"/>
    </row>
    <row r="125" spans="2:9" ht="15" customHeight="1" thickBot="1" x14ac:dyDescent="0.2">
      <c r="B125" s="165"/>
      <c r="C125" s="164" t="s">
        <v>108</v>
      </c>
      <c r="D125" s="38"/>
      <c r="E125" s="163"/>
      <c r="F125" s="38"/>
      <c r="G125" s="162">
        <f>SUBTOTAL(9,G5:G123)</f>
        <v>0</v>
      </c>
      <c r="H125" s="38"/>
      <c r="I125" s="39"/>
    </row>
    <row r="126" spans="2:9" ht="10.5" customHeight="1" x14ac:dyDescent="0.15">
      <c r="C126" s="59"/>
      <c r="D126" s="45"/>
      <c r="E126" s="59"/>
      <c r="F126" s="45"/>
      <c r="G126" s="161"/>
      <c r="H126" s="45"/>
      <c r="I126" s="46"/>
    </row>
    <row r="127" spans="2:9" ht="12.75" customHeight="1" x14ac:dyDescent="0.15">
      <c r="C127" s="167" t="s">
        <v>109</v>
      </c>
      <c r="D127" s="51"/>
      <c r="E127" s="59"/>
      <c r="F127" s="51"/>
      <c r="G127" s="161"/>
      <c r="H127" s="51"/>
      <c r="I127" s="46"/>
    </row>
    <row r="128" spans="2:9" ht="10.5" customHeight="1" x14ac:dyDescent="0.15">
      <c r="C128" s="166" t="s">
        <v>110</v>
      </c>
      <c r="D128" s="67">
        <v>0.1</v>
      </c>
      <c r="E128" s="68" t="s">
        <v>111</v>
      </c>
      <c r="F128" s="51">
        <f t="shared" ref="F128:F134" si="20">D128*$G$125</f>
        <v>0</v>
      </c>
      <c r="G128" s="161"/>
      <c r="H128" s="51"/>
      <c r="I128" s="46"/>
    </row>
    <row r="129" spans="2:9" ht="10.5" customHeight="1" x14ac:dyDescent="0.15">
      <c r="C129" s="166" t="s">
        <v>112</v>
      </c>
      <c r="D129" s="67">
        <v>2.5000000000000001E-2</v>
      </c>
      <c r="E129" s="68" t="s">
        <v>111</v>
      </c>
      <c r="F129" s="51">
        <f t="shared" si="20"/>
        <v>0</v>
      </c>
      <c r="G129" s="161"/>
      <c r="H129" s="51"/>
      <c r="I129" s="46"/>
    </row>
    <row r="130" spans="2:9" ht="10.5" customHeight="1" x14ac:dyDescent="0.15">
      <c r="C130" s="59" t="s">
        <v>113</v>
      </c>
      <c r="D130" s="67">
        <v>0.05</v>
      </c>
      <c r="E130" s="68" t="s">
        <v>111</v>
      </c>
      <c r="F130" s="51">
        <f t="shared" si="20"/>
        <v>0</v>
      </c>
      <c r="G130" s="161"/>
      <c r="H130" s="51"/>
      <c r="I130" s="46"/>
    </row>
    <row r="131" spans="2:9" ht="10.5" customHeight="1" x14ac:dyDescent="0.15">
      <c r="C131" s="59" t="s">
        <v>114</v>
      </c>
      <c r="D131" s="67">
        <v>4.6399999999999997E-2</v>
      </c>
      <c r="E131" s="68" t="s">
        <v>111</v>
      </c>
      <c r="F131" s="51">
        <f t="shared" si="20"/>
        <v>0</v>
      </c>
      <c r="G131" s="161"/>
      <c r="H131" s="51"/>
      <c r="I131" s="46"/>
    </row>
    <row r="132" spans="2:9" ht="10.5" customHeight="1" x14ac:dyDescent="0.15">
      <c r="C132" s="59" t="s">
        <v>115</v>
      </c>
      <c r="D132" s="67">
        <v>0.01</v>
      </c>
      <c r="E132" s="68" t="s">
        <v>111</v>
      </c>
      <c r="F132" s="51">
        <f t="shared" si="20"/>
        <v>0</v>
      </c>
      <c r="G132" s="161"/>
      <c r="H132" s="51"/>
      <c r="I132" s="46"/>
    </row>
    <row r="133" spans="2:9" ht="10.5" customHeight="1" x14ac:dyDescent="0.15">
      <c r="C133" s="59" t="s">
        <v>116</v>
      </c>
      <c r="D133" s="67">
        <v>0.05</v>
      </c>
      <c r="E133" s="68" t="s">
        <v>111</v>
      </c>
      <c r="F133" s="51">
        <f t="shared" si="20"/>
        <v>0</v>
      </c>
      <c r="G133" s="161"/>
      <c r="H133" s="51"/>
      <c r="I133" s="46"/>
    </row>
    <row r="134" spans="2:9" ht="10.5" customHeight="1" x14ac:dyDescent="0.15">
      <c r="C134" s="59" t="s">
        <v>117</v>
      </c>
      <c r="D134" s="67">
        <v>1E-3</v>
      </c>
      <c r="E134" s="68" t="s">
        <v>111</v>
      </c>
      <c r="F134" s="51">
        <f t="shared" si="20"/>
        <v>0</v>
      </c>
      <c r="G134" s="161"/>
      <c r="H134" s="51"/>
      <c r="I134" s="46"/>
    </row>
    <row r="135" spans="2:9" ht="10.5" customHeight="1" x14ac:dyDescent="0.15">
      <c r="C135" s="59" t="s">
        <v>118</v>
      </c>
      <c r="D135" s="67">
        <v>0.18</v>
      </c>
      <c r="E135" s="54" t="s">
        <v>119</v>
      </c>
      <c r="F135" s="51">
        <f>D135*$F$128</f>
        <v>0</v>
      </c>
      <c r="G135" s="161"/>
      <c r="H135" s="53"/>
      <c r="I135" s="46"/>
    </row>
    <row r="136" spans="2:9" ht="10.5" customHeight="1" x14ac:dyDescent="0.15">
      <c r="C136" s="59"/>
      <c r="D136" s="67"/>
      <c r="E136" s="55"/>
      <c r="F136" s="55"/>
      <c r="G136" s="161"/>
      <c r="H136" s="55"/>
      <c r="I136" s="46"/>
    </row>
    <row r="137" spans="2:9" ht="11.25" thickBot="1" x14ac:dyDescent="0.2">
      <c r="C137" s="59"/>
      <c r="D137" s="59"/>
      <c r="E137" s="59"/>
      <c r="F137" s="59"/>
      <c r="G137" s="161"/>
      <c r="H137" s="59"/>
      <c r="I137" s="46"/>
    </row>
    <row r="138" spans="2:9" ht="15" customHeight="1" thickBot="1" x14ac:dyDescent="0.2">
      <c r="B138" s="165"/>
      <c r="C138" s="164" t="s">
        <v>120</v>
      </c>
      <c r="D138" s="38"/>
      <c r="E138" s="163"/>
      <c r="F138" s="38"/>
      <c r="G138" s="162">
        <f>SUM(F128:F135)+G125</f>
        <v>0</v>
      </c>
      <c r="H138" s="38"/>
      <c r="I138" s="39"/>
    </row>
    <row r="139" spans="2:9" x14ac:dyDescent="0.15">
      <c r="C139" s="160"/>
      <c r="D139" s="65"/>
      <c r="E139" s="159"/>
      <c r="F139" s="65"/>
      <c r="G139" s="158"/>
      <c r="H139" s="65"/>
      <c r="I139" s="66"/>
    </row>
    <row r="140" spans="2:9" ht="10.5" customHeight="1" x14ac:dyDescent="0.15">
      <c r="C140" s="59" t="s">
        <v>121</v>
      </c>
      <c r="D140" s="67">
        <v>0.05</v>
      </c>
      <c r="E140" s="68" t="s">
        <v>111</v>
      </c>
      <c r="F140" s="69">
        <f>D140*$G$125</f>
        <v>0</v>
      </c>
      <c r="G140" s="161"/>
      <c r="H140" s="69"/>
      <c r="I140" s="46"/>
    </row>
    <row r="141" spans="2:9" ht="11.25" thickBot="1" x14ac:dyDescent="0.2">
      <c r="C141" s="160"/>
      <c r="D141" s="65"/>
      <c r="E141" s="159"/>
      <c r="F141" s="65"/>
      <c r="G141" s="158"/>
      <c r="H141" s="65"/>
      <c r="I141" s="66"/>
    </row>
    <row r="142" spans="2:9" ht="15" customHeight="1" thickBot="1" x14ac:dyDescent="0.2">
      <c r="B142" s="157"/>
      <c r="C142" s="156" t="s">
        <v>122</v>
      </c>
      <c r="D142" s="78"/>
      <c r="E142" s="155"/>
      <c r="F142" s="78"/>
      <c r="G142" s="77">
        <f>ROUND(+G138+F140,2)</f>
        <v>0</v>
      </c>
      <c r="H142" s="78"/>
      <c r="I142" s="77"/>
    </row>
    <row r="143" spans="2:9" ht="11.25" thickBot="1" x14ac:dyDescent="0.2"/>
    <row r="144" spans="2:9" ht="11.25" thickBot="1" x14ac:dyDescent="0.2">
      <c r="H144" s="79" t="s">
        <v>122</v>
      </c>
      <c r="I144" s="80">
        <f>G142</f>
        <v>0</v>
      </c>
    </row>
    <row r="145" spans="4:8" x14ac:dyDescent="0.15">
      <c r="F145" s="26"/>
      <c r="H145" s="26"/>
    </row>
    <row r="147" spans="4:8" x14ac:dyDescent="0.15">
      <c r="D147" s="20"/>
      <c r="E147" s="20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76" fitToHeight="0" orientation="portrait" r:id="rId1"/>
  <headerFooter alignWithMargins="0">
    <oddFooter>&amp;C&amp;8Página &amp;P de &amp;N</oddFooter>
  </headerFooter>
  <rowBreaks count="1" manualBreakCount="1">
    <brk id="83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8"/>
  <sheetViews>
    <sheetView showGridLines="0" tabSelected="1" view="pageBreakPreview" topLeftCell="A118" zoomScale="115" zoomScaleNormal="130" zoomScaleSheetLayoutView="115" workbookViewId="0">
      <selection activeCell="G139" sqref="G139"/>
    </sheetView>
  </sheetViews>
  <sheetFormatPr defaultColWidth="11.42578125" defaultRowHeight="10.5" x14ac:dyDescent="0.15"/>
  <cols>
    <col min="1" max="2" width="6.28515625" style="1" customWidth="1"/>
    <col min="3" max="3" width="58.42578125" style="1" bestFit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154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5.85546875" style="1" customWidth="1"/>
    <col min="13" max="256" width="9.140625" style="1" customWidth="1"/>
    <col min="257" max="16384" width="11.42578125" style="1"/>
  </cols>
  <sheetData>
    <row r="1" spans="2:12" ht="42" customHeight="1" x14ac:dyDescent="0.15">
      <c r="B1" s="177" t="s">
        <v>172</v>
      </c>
      <c r="C1" s="177"/>
      <c r="D1" s="177"/>
      <c r="E1" s="177"/>
      <c r="F1" s="177"/>
      <c r="G1" s="177"/>
      <c r="H1" s="177"/>
      <c r="I1" s="177"/>
    </row>
    <row r="2" spans="2:12" ht="11.25" customHeight="1" x14ac:dyDescent="0.2">
      <c r="C2" s="2"/>
      <c r="D2" s="3"/>
      <c r="E2" s="4"/>
      <c r="F2" s="178"/>
      <c r="G2" s="178"/>
      <c r="H2" s="178"/>
      <c r="I2" s="178"/>
      <c r="J2" s="5"/>
    </row>
    <row r="3" spans="2:12" ht="11.25" thickBot="1" x14ac:dyDescent="0.2">
      <c r="J3" s="5"/>
      <c r="K3" s="5"/>
    </row>
    <row r="4" spans="2:12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175" t="s">
        <v>5</v>
      </c>
      <c r="H4" s="10" t="s">
        <v>4</v>
      </c>
      <c r="I4" s="11" t="s">
        <v>5</v>
      </c>
      <c r="K4" s="12"/>
      <c r="L4" s="12"/>
    </row>
    <row r="5" spans="2:12" ht="12.75" customHeight="1" thickBot="1" x14ac:dyDescent="0.2">
      <c r="B5" s="13">
        <v>1</v>
      </c>
      <c r="C5" s="14" t="s">
        <v>6</v>
      </c>
      <c r="D5" s="15"/>
      <c r="E5" s="15"/>
      <c r="F5" s="16"/>
      <c r="G5" s="100">
        <f>SUBTOTAL(9,G6:G13)</f>
        <v>0</v>
      </c>
      <c r="H5" s="18"/>
      <c r="I5" s="19"/>
      <c r="K5" s="20"/>
    </row>
    <row r="6" spans="2:12" ht="10.5" customHeight="1" x14ac:dyDescent="0.15">
      <c r="B6" s="21">
        <f t="shared" ref="B6:B13" si="0">+B5+0.01</f>
        <v>1.01</v>
      </c>
      <c r="C6" s="30" t="s">
        <v>7</v>
      </c>
      <c r="D6" s="22">
        <v>250</v>
      </c>
      <c r="E6" s="23" t="s">
        <v>8</v>
      </c>
      <c r="F6" s="22">
        <v>0</v>
      </c>
      <c r="G6" s="82">
        <f t="shared" ref="G6:G13" si="1">Cantidad*Precio</f>
        <v>0</v>
      </c>
      <c r="H6" s="22"/>
      <c r="I6" s="24"/>
    </row>
    <row r="7" spans="2:12" ht="10.5" customHeight="1" x14ac:dyDescent="0.15">
      <c r="B7" s="21">
        <f t="shared" si="0"/>
        <v>1.02</v>
      </c>
      <c r="C7" s="30" t="s">
        <v>9</v>
      </c>
      <c r="D7" s="22">
        <v>110</v>
      </c>
      <c r="E7" s="23" t="s">
        <v>8</v>
      </c>
      <c r="F7" s="22">
        <v>0</v>
      </c>
      <c r="G7" s="82">
        <f t="shared" si="1"/>
        <v>0</v>
      </c>
      <c r="H7" s="22"/>
      <c r="I7" s="24"/>
    </row>
    <row r="8" spans="2:12" ht="10.5" customHeight="1" x14ac:dyDescent="0.15">
      <c r="B8" s="21">
        <f t="shared" si="0"/>
        <v>1.03</v>
      </c>
      <c r="C8" s="30" t="s">
        <v>10</v>
      </c>
      <c r="D8" s="22">
        <v>150</v>
      </c>
      <c r="E8" s="23" t="s">
        <v>8</v>
      </c>
      <c r="F8" s="22">
        <v>0</v>
      </c>
      <c r="G8" s="82">
        <f t="shared" si="1"/>
        <v>0</v>
      </c>
      <c r="H8" s="22"/>
      <c r="I8" s="24"/>
    </row>
    <row r="9" spans="2:12" ht="10.5" customHeight="1" x14ac:dyDescent="0.15">
      <c r="B9" s="21">
        <f t="shared" si="0"/>
        <v>1.04</v>
      </c>
      <c r="C9" s="30" t="s">
        <v>11</v>
      </c>
      <c r="D9" s="22">
        <v>1</v>
      </c>
      <c r="E9" s="23" t="s">
        <v>12</v>
      </c>
      <c r="F9" s="22">
        <v>0</v>
      </c>
      <c r="G9" s="82">
        <f t="shared" si="1"/>
        <v>0</v>
      </c>
      <c r="H9" s="22"/>
      <c r="I9" s="24"/>
    </row>
    <row r="10" spans="2:12" ht="10.5" customHeight="1" x14ac:dyDescent="0.15">
      <c r="B10" s="21">
        <f t="shared" si="0"/>
        <v>1.05</v>
      </c>
      <c r="C10" s="30" t="s">
        <v>13</v>
      </c>
      <c r="D10" s="22">
        <v>1</v>
      </c>
      <c r="E10" s="23" t="s">
        <v>12</v>
      </c>
      <c r="F10" s="22">
        <v>0</v>
      </c>
      <c r="G10" s="82">
        <f t="shared" si="1"/>
        <v>0</v>
      </c>
      <c r="H10" s="22"/>
      <c r="I10" s="24"/>
    </row>
    <row r="11" spans="2:12" ht="10.5" customHeight="1" x14ac:dyDescent="0.15">
      <c r="B11" s="21">
        <f t="shared" si="0"/>
        <v>1.06</v>
      </c>
      <c r="C11" s="30" t="s">
        <v>14</v>
      </c>
      <c r="D11" s="22">
        <v>12</v>
      </c>
      <c r="E11" s="23" t="s">
        <v>15</v>
      </c>
      <c r="F11" s="22">
        <v>0</v>
      </c>
      <c r="G11" s="82">
        <f t="shared" si="1"/>
        <v>0</v>
      </c>
      <c r="H11" s="22"/>
      <c r="I11" s="24"/>
    </row>
    <row r="12" spans="2:12" ht="10.5" customHeight="1" x14ac:dyDescent="0.15">
      <c r="B12" s="21">
        <f t="shared" si="0"/>
        <v>1.07</v>
      </c>
      <c r="C12" s="30" t="s">
        <v>156</v>
      </c>
      <c r="D12" s="22">
        <v>2</v>
      </c>
      <c r="E12" s="23" t="s">
        <v>12</v>
      </c>
      <c r="F12" s="22">
        <v>0</v>
      </c>
      <c r="G12" s="82">
        <f t="shared" si="1"/>
        <v>0</v>
      </c>
      <c r="H12" s="22"/>
      <c r="I12" s="24"/>
    </row>
    <row r="13" spans="2:12" ht="10.5" customHeight="1" thickBot="1" x14ac:dyDescent="0.2">
      <c r="B13" s="21">
        <f t="shared" si="0"/>
        <v>1.08</v>
      </c>
      <c r="C13" s="30" t="s">
        <v>124</v>
      </c>
      <c r="D13" s="22">
        <v>2</v>
      </c>
      <c r="E13" s="23" t="s">
        <v>12</v>
      </c>
      <c r="F13" s="22">
        <v>0</v>
      </c>
      <c r="G13" s="82">
        <f t="shared" si="1"/>
        <v>0</v>
      </c>
      <c r="H13" s="22"/>
      <c r="I13" s="24"/>
    </row>
    <row r="14" spans="2:12" ht="12.75" customHeight="1" thickBot="1" x14ac:dyDescent="0.2">
      <c r="B14" s="13">
        <v>2</v>
      </c>
      <c r="C14" s="14" t="s">
        <v>16</v>
      </c>
      <c r="D14" s="15"/>
      <c r="E14" s="15"/>
      <c r="F14" s="16"/>
      <c r="G14" s="100">
        <f>SUBTOTAL(9,G15:G22)</f>
        <v>0</v>
      </c>
      <c r="H14" s="18"/>
      <c r="I14" s="19"/>
    </row>
    <row r="15" spans="2:12" ht="10.5" customHeight="1" x14ac:dyDescent="0.15">
      <c r="B15" s="21">
        <f t="shared" ref="B15:B22" si="2">B14+0.01</f>
        <v>2.0099999999999998</v>
      </c>
      <c r="C15" s="30" t="s">
        <v>17</v>
      </c>
      <c r="D15" s="22">
        <v>190</v>
      </c>
      <c r="E15" s="23" t="s">
        <v>15</v>
      </c>
      <c r="F15" s="22">
        <v>0</v>
      </c>
      <c r="G15" s="82">
        <f t="shared" ref="G15:G22" si="3">Cantidad*Precio</f>
        <v>0</v>
      </c>
      <c r="H15" s="22"/>
      <c r="I15" s="24"/>
    </row>
    <row r="16" spans="2:12" ht="10.5" customHeight="1" x14ac:dyDescent="0.15">
      <c r="B16" s="21">
        <f>B15+0.01</f>
        <v>2.0199999999999996</v>
      </c>
      <c r="C16" s="30" t="s">
        <v>182</v>
      </c>
      <c r="D16" s="22">
        <f>ROUNDUP(D24*1/0.3,0)*1.5</f>
        <v>24</v>
      </c>
      <c r="E16" s="23" t="s">
        <v>15</v>
      </c>
      <c r="F16" s="22">
        <v>0</v>
      </c>
      <c r="G16" s="82">
        <f t="shared" ref="G16" si="4">Cantidad*Precio</f>
        <v>0</v>
      </c>
      <c r="H16" s="22"/>
      <c r="I16" s="24"/>
    </row>
    <row r="17" spans="2:10" ht="10.5" customHeight="1" x14ac:dyDescent="0.15">
      <c r="B17" s="21">
        <f t="shared" ref="B17:B19" si="5">B16+0.01</f>
        <v>2.0299999999999994</v>
      </c>
      <c r="C17" s="30" t="s">
        <v>18</v>
      </c>
      <c r="D17" s="22">
        <v>50</v>
      </c>
      <c r="E17" s="23" t="s">
        <v>15</v>
      </c>
      <c r="F17" s="22">
        <v>0</v>
      </c>
      <c r="G17" s="82">
        <f t="shared" si="3"/>
        <v>0</v>
      </c>
      <c r="H17" s="22"/>
      <c r="I17" s="24"/>
    </row>
    <row r="18" spans="2:10" ht="10.5" customHeight="1" x14ac:dyDescent="0.15">
      <c r="B18" s="21">
        <f t="shared" si="5"/>
        <v>2.0399999999999991</v>
      </c>
      <c r="C18" s="30" t="s">
        <v>176</v>
      </c>
      <c r="D18" s="22">
        <v>30</v>
      </c>
      <c r="E18" s="23" t="s">
        <v>15</v>
      </c>
      <c r="F18" s="22">
        <v>0</v>
      </c>
      <c r="G18" s="82">
        <f t="shared" si="3"/>
        <v>0</v>
      </c>
      <c r="H18" s="22"/>
      <c r="I18" s="24"/>
    </row>
    <row r="19" spans="2:10" ht="10.5" customHeight="1" x14ac:dyDescent="0.15">
      <c r="B19" s="21">
        <f t="shared" si="5"/>
        <v>2.0499999999999989</v>
      </c>
      <c r="C19" s="30" t="s">
        <v>167</v>
      </c>
      <c r="D19" s="22">
        <v>1</v>
      </c>
      <c r="E19" s="23" t="s">
        <v>12</v>
      </c>
      <c r="F19" s="22">
        <v>0</v>
      </c>
      <c r="G19" s="82">
        <f t="shared" si="3"/>
        <v>0</v>
      </c>
      <c r="H19" s="22"/>
      <c r="I19" s="24"/>
    </row>
    <row r="20" spans="2:10" ht="10.5" customHeight="1" x14ac:dyDescent="0.15">
      <c r="B20" s="21">
        <f t="shared" si="2"/>
        <v>2.0599999999999987</v>
      </c>
      <c r="C20" s="30" t="s">
        <v>166</v>
      </c>
      <c r="D20" s="22">
        <v>1</v>
      </c>
      <c r="E20" s="23" t="s">
        <v>12</v>
      </c>
      <c r="F20" s="22">
        <v>0</v>
      </c>
      <c r="G20" s="82">
        <f t="shared" si="3"/>
        <v>0</v>
      </c>
      <c r="H20" s="22"/>
      <c r="I20" s="24"/>
    </row>
    <row r="21" spans="2:10" s="29" customFormat="1" ht="27" x14ac:dyDescent="0.15">
      <c r="B21" s="21">
        <f t="shared" si="2"/>
        <v>2.0699999999999985</v>
      </c>
      <c r="C21" s="107" t="s">
        <v>165</v>
      </c>
      <c r="D21" s="27">
        <v>190</v>
      </c>
      <c r="E21" s="84" t="s">
        <v>15</v>
      </c>
      <c r="F21" s="27">
        <v>0</v>
      </c>
      <c r="G21" s="85">
        <f t="shared" si="3"/>
        <v>0</v>
      </c>
      <c r="H21" s="27"/>
      <c r="I21" s="28"/>
      <c r="J21" s="1"/>
    </row>
    <row r="22" spans="2:10" ht="10.5" customHeight="1" thickBot="1" x14ac:dyDescent="0.2">
      <c r="B22" s="21">
        <f t="shared" si="2"/>
        <v>2.0799999999999983</v>
      </c>
      <c r="C22" s="30" t="s">
        <v>19</v>
      </c>
      <c r="D22" s="22">
        <v>270</v>
      </c>
      <c r="E22" s="23" t="s">
        <v>15</v>
      </c>
      <c r="F22" s="22">
        <v>0</v>
      </c>
      <c r="G22" s="82">
        <f t="shared" si="3"/>
        <v>0</v>
      </c>
      <c r="H22" s="22"/>
      <c r="I22" s="24"/>
    </row>
    <row r="23" spans="2:10" ht="12.75" customHeight="1" thickBot="1" x14ac:dyDescent="0.2">
      <c r="B23" s="13">
        <v>3</v>
      </c>
      <c r="C23" s="14" t="s">
        <v>20</v>
      </c>
      <c r="D23" s="15"/>
      <c r="E23" s="15"/>
      <c r="F23" s="16"/>
      <c r="G23" s="100">
        <f>SUBTOTAL(9,G24:G37)</f>
        <v>0</v>
      </c>
      <c r="H23" s="18"/>
      <c r="I23" s="19"/>
    </row>
    <row r="24" spans="2:10" ht="10.5" customHeight="1" x14ac:dyDescent="0.15">
      <c r="B24" s="21">
        <f t="shared" ref="B24:B37" si="6">B23+0.01</f>
        <v>3.01</v>
      </c>
      <c r="C24" s="30" t="s">
        <v>180</v>
      </c>
      <c r="D24" s="22">
        <v>4.5999999999999996</v>
      </c>
      <c r="E24" s="23" t="s">
        <v>15</v>
      </c>
      <c r="F24" s="22">
        <v>0</v>
      </c>
      <c r="G24" s="82">
        <f t="shared" ref="G24:G37" si="7">Cantidad*Precio</f>
        <v>0</v>
      </c>
      <c r="H24" s="22"/>
      <c r="I24" s="24"/>
    </row>
    <row r="25" spans="2:10" ht="10.5" customHeight="1" x14ac:dyDescent="0.15">
      <c r="B25" s="21">
        <f t="shared" si="6"/>
        <v>3.0199999999999996</v>
      </c>
      <c r="C25" s="30" t="s">
        <v>181</v>
      </c>
      <c r="D25" s="22">
        <v>0.6</v>
      </c>
      <c r="E25" s="23" t="s">
        <v>15</v>
      </c>
      <c r="F25" s="22">
        <v>0</v>
      </c>
      <c r="G25" s="82">
        <f t="shared" si="7"/>
        <v>0</v>
      </c>
      <c r="H25" s="22"/>
      <c r="I25" s="24"/>
    </row>
    <row r="26" spans="2:10" ht="10.5" customHeight="1" x14ac:dyDescent="0.15">
      <c r="B26" s="21">
        <f t="shared" si="6"/>
        <v>3.0299999999999994</v>
      </c>
      <c r="C26" s="30" t="s">
        <v>21</v>
      </c>
      <c r="D26" s="22">
        <v>0.5</v>
      </c>
      <c r="E26" s="23" t="s">
        <v>15</v>
      </c>
      <c r="F26" s="22">
        <v>0</v>
      </c>
      <c r="G26" s="82">
        <f t="shared" si="7"/>
        <v>0</v>
      </c>
      <c r="H26" s="22"/>
      <c r="I26" s="24"/>
    </row>
    <row r="27" spans="2:10" ht="10.5" customHeight="1" x14ac:dyDescent="0.15">
      <c r="B27" s="21">
        <f t="shared" si="6"/>
        <v>3.0399999999999991</v>
      </c>
      <c r="C27" s="30" t="s">
        <v>22</v>
      </c>
      <c r="D27" s="22">
        <v>0.6</v>
      </c>
      <c r="E27" s="23" t="s">
        <v>15</v>
      </c>
      <c r="F27" s="22">
        <v>0</v>
      </c>
      <c r="G27" s="82">
        <f t="shared" si="7"/>
        <v>0</v>
      </c>
      <c r="H27" s="22"/>
      <c r="I27" s="24"/>
    </row>
    <row r="28" spans="2:10" ht="10.5" customHeight="1" x14ac:dyDescent="0.15">
      <c r="B28" s="21">
        <f t="shared" si="6"/>
        <v>3.0499999999999989</v>
      </c>
      <c r="C28" s="30" t="s">
        <v>23</v>
      </c>
      <c r="D28" s="22">
        <v>0.6</v>
      </c>
      <c r="E28" s="23" t="s">
        <v>15</v>
      </c>
      <c r="F28" s="22">
        <v>0</v>
      </c>
      <c r="G28" s="82">
        <f t="shared" si="7"/>
        <v>0</v>
      </c>
      <c r="H28" s="22"/>
      <c r="I28" s="24"/>
    </row>
    <row r="29" spans="2:10" ht="10.5" customHeight="1" x14ac:dyDescent="0.15">
      <c r="B29" s="21">
        <f t="shared" si="6"/>
        <v>3.0599999999999987</v>
      </c>
      <c r="C29" s="30" t="s">
        <v>24</v>
      </c>
      <c r="D29" s="22">
        <v>1.1000000000000001</v>
      </c>
      <c r="E29" s="23" t="s">
        <v>15</v>
      </c>
      <c r="F29" s="22">
        <v>0</v>
      </c>
      <c r="G29" s="82">
        <f t="shared" si="7"/>
        <v>0</v>
      </c>
      <c r="H29" s="22"/>
      <c r="I29" s="24"/>
    </row>
    <row r="30" spans="2:10" ht="10.5" customHeight="1" x14ac:dyDescent="0.15">
      <c r="B30" s="21">
        <f t="shared" si="6"/>
        <v>3.0699999999999985</v>
      </c>
      <c r="C30" s="30" t="s">
        <v>25</v>
      </c>
      <c r="D30" s="22">
        <v>1.7</v>
      </c>
      <c r="E30" s="23" t="s">
        <v>15</v>
      </c>
      <c r="F30" s="22">
        <v>0</v>
      </c>
      <c r="G30" s="82">
        <f t="shared" si="7"/>
        <v>0</v>
      </c>
      <c r="H30" s="22"/>
      <c r="I30" s="24"/>
    </row>
    <row r="31" spans="2:10" ht="10.5" customHeight="1" x14ac:dyDescent="0.15">
      <c r="B31" s="21">
        <f t="shared" si="6"/>
        <v>3.0799999999999983</v>
      </c>
      <c r="C31" s="30" t="s">
        <v>26</v>
      </c>
      <c r="D31" s="22">
        <v>0.4</v>
      </c>
      <c r="E31" s="23" t="s">
        <v>15</v>
      </c>
      <c r="F31" s="22">
        <v>0</v>
      </c>
      <c r="G31" s="82">
        <f t="shared" si="7"/>
        <v>0</v>
      </c>
      <c r="H31" s="22"/>
      <c r="I31" s="24"/>
    </row>
    <row r="32" spans="2:10" ht="10.5" customHeight="1" x14ac:dyDescent="0.15">
      <c r="B32" s="21">
        <f t="shared" si="6"/>
        <v>3.0899999999999981</v>
      </c>
      <c r="C32" s="30" t="s">
        <v>126</v>
      </c>
      <c r="D32" s="22">
        <v>0.14000000000000001</v>
      </c>
      <c r="E32" s="23" t="s">
        <v>15</v>
      </c>
      <c r="F32" s="22">
        <v>0</v>
      </c>
      <c r="G32" s="82">
        <f t="shared" si="7"/>
        <v>0</v>
      </c>
      <c r="H32" s="22"/>
      <c r="I32" s="24"/>
    </row>
    <row r="33" spans="2:9" ht="10.5" customHeight="1" x14ac:dyDescent="0.15">
      <c r="B33" s="21">
        <f t="shared" si="6"/>
        <v>3.0999999999999979</v>
      </c>
      <c r="C33" s="30" t="s">
        <v>27</v>
      </c>
      <c r="D33" s="22">
        <v>0.9</v>
      </c>
      <c r="E33" s="23" t="s">
        <v>15</v>
      </c>
      <c r="F33" s="22">
        <v>0</v>
      </c>
      <c r="G33" s="82">
        <f t="shared" si="7"/>
        <v>0</v>
      </c>
      <c r="H33" s="22"/>
      <c r="I33" s="24"/>
    </row>
    <row r="34" spans="2:9" ht="10.5" customHeight="1" x14ac:dyDescent="0.15">
      <c r="B34" s="21">
        <f t="shared" si="6"/>
        <v>3.1099999999999977</v>
      </c>
      <c r="C34" s="30" t="s">
        <v>28</v>
      </c>
      <c r="D34" s="22">
        <v>33</v>
      </c>
      <c r="E34" s="23" t="s">
        <v>8</v>
      </c>
      <c r="F34" s="22">
        <v>0</v>
      </c>
      <c r="G34" s="82">
        <f t="shared" si="7"/>
        <v>0</v>
      </c>
      <c r="H34" s="22"/>
      <c r="I34" s="24"/>
    </row>
    <row r="35" spans="2:9" ht="10.5" customHeight="1" x14ac:dyDescent="0.15">
      <c r="B35" s="21">
        <f t="shared" si="6"/>
        <v>3.1199999999999974</v>
      </c>
      <c r="C35" s="30" t="s">
        <v>29</v>
      </c>
      <c r="D35" s="22">
        <v>4.8</v>
      </c>
      <c r="E35" s="23" t="s">
        <v>15</v>
      </c>
      <c r="F35" s="22">
        <v>0</v>
      </c>
      <c r="G35" s="82">
        <f t="shared" si="7"/>
        <v>0</v>
      </c>
      <c r="H35" s="22"/>
      <c r="I35" s="24"/>
    </row>
    <row r="36" spans="2:9" ht="10.5" customHeight="1" x14ac:dyDescent="0.15">
      <c r="B36" s="21">
        <f t="shared" si="6"/>
        <v>3.1299999999999972</v>
      </c>
      <c r="C36" s="30" t="s">
        <v>30</v>
      </c>
      <c r="D36" s="22">
        <v>103.50000000000001</v>
      </c>
      <c r="E36" s="23" t="s">
        <v>8</v>
      </c>
      <c r="F36" s="22">
        <v>0</v>
      </c>
      <c r="G36" s="82">
        <f t="shared" si="7"/>
        <v>0</v>
      </c>
      <c r="H36" s="22"/>
      <c r="I36" s="24"/>
    </row>
    <row r="37" spans="2:9" ht="10.5" customHeight="1" thickBot="1" x14ac:dyDescent="0.2">
      <c r="B37" s="21">
        <f t="shared" si="6"/>
        <v>3.139999999999997</v>
      </c>
      <c r="C37" s="30" t="s">
        <v>128</v>
      </c>
      <c r="D37" s="22">
        <v>3.4</v>
      </c>
      <c r="E37" s="23" t="s">
        <v>8</v>
      </c>
      <c r="F37" s="22">
        <v>0</v>
      </c>
      <c r="G37" s="82">
        <f t="shared" si="7"/>
        <v>0</v>
      </c>
      <c r="H37" s="22"/>
      <c r="I37" s="24"/>
    </row>
    <row r="38" spans="2:9" ht="12.75" customHeight="1" thickBot="1" x14ac:dyDescent="0.2">
      <c r="B38" s="13">
        <v>4</v>
      </c>
      <c r="C38" s="14" t="s">
        <v>31</v>
      </c>
      <c r="D38" s="15"/>
      <c r="E38" s="15"/>
      <c r="F38" s="16"/>
      <c r="G38" s="100">
        <f>SUBTOTAL(9,G39:G43)</f>
        <v>0</v>
      </c>
      <c r="H38" s="18"/>
      <c r="I38" s="19"/>
    </row>
    <row r="39" spans="2:9" ht="10.5" customHeight="1" x14ac:dyDescent="0.15">
      <c r="B39" s="21">
        <f>B38+0.01</f>
        <v>4.01</v>
      </c>
      <c r="C39" s="30" t="s">
        <v>32</v>
      </c>
      <c r="D39" s="22">
        <v>65</v>
      </c>
      <c r="E39" s="23" t="s">
        <v>8</v>
      </c>
      <c r="F39" s="22">
        <v>0</v>
      </c>
      <c r="G39" s="82">
        <f>Cantidad*Precio</f>
        <v>0</v>
      </c>
      <c r="H39" s="22"/>
      <c r="I39" s="24"/>
    </row>
    <row r="40" spans="2:9" ht="10.5" customHeight="1" x14ac:dyDescent="0.15">
      <c r="B40" s="21">
        <f>B39+0.01</f>
        <v>4.0199999999999996</v>
      </c>
      <c r="C40" s="30" t="s">
        <v>33</v>
      </c>
      <c r="D40" s="22">
        <v>65</v>
      </c>
      <c r="E40" s="23" t="s">
        <v>8</v>
      </c>
      <c r="F40" s="22">
        <v>0</v>
      </c>
      <c r="G40" s="82">
        <f>Cantidad*Precio</f>
        <v>0</v>
      </c>
      <c r="H40" s="22"/>
      <c r="I40" s="24"/>
    </row>
    <row r="41" spans="2:9" ht="10.5" customHeight="1" x14ac:dyDescent="0.15">
      <c r="B41" s="21">
        <f>B40+0.01</f>
        <v>4.0299999999999994</v>
      </c>
      <c r="C41" s="30" t="s">
        <v>34</v>
      </c>
      <c r="D41" s="22">
        <v>20</v>
      </c>
      <c r="E41" s="23" t="s">
        <v>8</v>
      </c>
      <c r="F41" s="22">
        <v>0</v>
      </c>
      <c r="G41" s="82">
        <f>Cantidad*Precio</f>
        <v>0</v>
      </c>
      <c r="H41" s="22"/>
      <c r="I41" s="24"/>
    </row>
    <row r="42" spans="2:9" ht="10.5" customHeight="1" x14ac:dyDescent="0.15">
      <c r="B42" s="21">
        <f>B41+0.01</f>
        <v>4.0399999999999991</v>
      </c>
      <c r="C42" s="30" t="s">
        <v>35</v>
      </c>
      <c r="D42" s="22">
        <v>18</v>
      </c>
      <c r="E42" s="23" t="s">
        <v>8</v>
      </c>
      <c r="F42" s="22">
        <v>0</v>
      </c>
      <c r="G42" s="82">
        <f>Cantidad*Precio</f>
        <v>0</v>
      </c>
      <c r="H42" s="22"/>
      <c r="I42" s="24"/>
    </row>
    <row r="43" spans="2:9" ht="10.5" customHeight="1" thickBot="1" x14ac:dyDescent="0.2">
      <c r="B43" s="21">
        <f>B42+0.01</f>
        <v>4.0499999999999989</v>
      </c>
      <c r="C43" s="30" t="s">
        <v>134</v>
      </c>
      <c r="D43" s="22">
        <v>50</v>
      </c>
      <c r="E43" s="23" t="s">
        <v>42</v>
      </c>
      <c r="F43" s="22">
        <v>0</v>
      </c>
      <c r="G43" s="82">
        <f>Cantidad*Precio</f>
        <v>0</v>
      </c>
      <c r="H43" s="22"/>
      <c r="I43" s="24"/>
    </row>
    <row r="44" spans="2:9" ht="12.75" customHeight="1" thickBot="1" x14ac:dyDescent="0.2">
      <c r="B44" s="13">
        <v>5</v>
      </c>
      <c r="C44" s="25" t="s">
        <v>36</v>
      </c>
      <c r="D44" s="15"/>
      <c r="E44" s="15"/>
      <c r="F44" s="16"/>
      <c r="G44" s="100">
        <f>SUBTOTAL(9,G45:G51)</f>
        <v>0</v>
      </c>
      <c r="H44" s="18"/>
      <c r="I44" s="19"/>
    </row>
    <row r="45" spans="2:9" ht="10.5" customHeight="1" x14ac:dyDescent="0.15">
      <c r="B45" s="21">
        <f t="shared" ref="B45:B51" si="8">B44+0.01</f>
        <v>5.01</v>
      </c>
      <c r="C45" s="30" t="s">
        <v>37</v>
      </c>
      <c r="D45" s="22">
        <v>287.5</v>
      </c>
      <c r="E45" s="23" t="s">
        <v>8</v>
      </c>
      <c r="F45" s="22">
        <v>0</v>
      </c>
      <c r="G45" s="82">
        <f t="shared" ref="G45:G51" si="9">Cantidad*Precio</f>
        <v>0</v>
      </c>
      <c r="H45" s="22"/>
      <c r="I45" s="24"/>
    </row>
    <row r="46" spans="2:9" ht="10.5" customHeight="1" x14ac:dyDescent="0.15">
      <c r="B46" s="21">
        <f t="shared" si="8"/>
        <v>5.0199999999999996</v>
      </c>
      <c r="C46" s="30" t="s">
        <v>38</v>
      </c>
      <c r="D46" s="22">
        <v>33</v>
      </c>
      <c r="E46" s="23" t="s">
        <v>8</v>
      </c>
      <c r="F46" s="22">
        <v>0</v>
      </c>
      <c r="G46" s="82">
        <f t="shared" si="9"/>
        <v>0</v>
      </c>
      <c r="H46" s="22"/>
      <c r="I46" s="24"/>
    </row>
    <row r="47" spans="2:9" ht="10.5" customHeight="1" x14ac:dyDescent="0.15">
      <c r="B47" s="21">
        <f t="shared" si="8"/>
        <v>5.0299999999999994</v>
      </c>
      <c r="C47" s="30" t="s">
        <v>39</v>
      </c>
      <c r="D47" s="22">
        <v>205</v>
      </c>
      <c r="E47" s="23" t="s">
        <v>8</v>
      </c>
      <c r="F47" s="22">
        <v>0</v>
      </c>
      <c r="G47" s="82">
        <f t="shared" si="9"/>
        <v>0</v>
      </c>
      <c r="H47" s="22"/>
      <c r="I47" s="24"/>
    </row>
    <row r="48" spans="2:9" ht="10.5" customHeight="1" x14ac:dyDescent="0.15">
      <c r="B48" s="21">
        <f t="shared" si="8"/>
        <v>5.0399999999999991</v>
      </c>
      <c r="C48" s="30" t="s">
        <v>40</v>
      </c>
      <c r="D48" s="22">
        <v>40.5</v>
      </c>
      <c r="E48" s="23" t="s">
        <v>8</v>
      </c>
      <c r="F48" s="22">
        <v>0</v>
      </c>
      <c r="G48" s="82">
        <f t="shared" si="9"/>
        <v>0</v>
      </c>
      <c r="H48" s="22"/>
      <c r="I48" s="24"/>
    </row>
    <row r="49" spans="2:9" ht="10.5" customHeight="1" x14ac:dyDescent="0.15">
      <c r="B49" s="21">
        <f t="shared" si="8"/>
        <v>5.0499999999999989</v>
      </c>
      <c r="C49" s="30" t="s">
        <v>41</v>
      </c>
      <c r="D49" s="22">
        <v>260</v>
      </c>
      <c r="E49" s="23" t="s">
        <v>42</v>
      </c>
      <c r="F49" s="22">
        <v>0</v>
      </c>
      <c r="G49" s="82">
        <f t="shared" si="9"/>
        <v>0</v>
      </c>
      <c r="H49" s="22"/>
      <c r="I49" s="24"/>
    </row>
    <row r="50" spans="2:9" ht="10.5" customHeight="1" x14ac:dyDescent="0.15">
      <c r="B50" s="21">
        <f t="shared" si="8"/>
        <v>5.0599999999999987</v>
      </c>
      <c r="C50" s="30" t="s">
        <v>43</v>
      </c>
      <c r="D50" s="22">
        <v>117.3</v>
      </c>
      <c r="E50" s="23" t="s">
        <v>42</v>
      </c>
      <c r="F50" s="22">
        <v>0</v>
      </c>
      <c r="G50" s="82">
        <f t="shared" si="9"/>
        <v>0</v>
      </c>
      <c r="H50" s="22"/>
      <c r="I50" s="24"/>
    </row>
    <row r="51" spans="2:9" ht="10.5" customHeight="1" thickBot="1" x14ac:dyDescent="0.2">
      <c r="B51" s="21">
        <f t="shared" si="8"/>
        <v>5.0699999999999985</v>
      </c>
      <c r="C51" s="30" t="s">
        <v>44</v>
      </c>
      <c r="D51" s="22">
        <v>10</v>
      </c>
      <c r="E51" s="23" t="s">
        <v>42</v>
      </c>
      <c r="F51" s="22">
        <v>0</v>
      </c>
      <c r="G51" s="82">
        <f t="shared" si="9"/>
        <v>0</v>
      </c>
      <c r="H51" s="22"/>
      <c r="I51" s="24"/>
    </row>
    <row r="52" spans="2:9" ht="12.75" customHeight="1" thickBot="1" x14ac:dyDescent="0.2">
      <c r="B52" s="13">
        <v>6</v>
      </c>
      <c r="C52" s="14" t="s">
        <v>46</v>
      </c>
      <c r="D52" s="15"/>
      <c r="E52" s="15"/>
      <c r="F52" s="16"/>
      <c r="G52" s="100">
        <f>SUBTOTAL(9,G53:G56)</f>
        <v>0</v>
      </c>
      <c r="H52" s="18"/>
      <c r="I52" s="19"/>
    </row>
    <row r="53" spans="2:9" ht="10.5" customHeight="1" x14ac:dyDescent="0.15">
      <c r="B53" s="21">
        <f>B52+0.01</f>
        <v>6.01</v>
      </c>
      <c r="C53" s="30" t="s">
        <v>47</v>
      </c>
      <c r="D53" s="22">
        <v>36</v>
      </c>
      <c r="E53" s="23" t="s">
        <v>8</v>
      </c>
      <c r="F53" s="22">
        <v>0</v>
      </c>
      <c r="G53" s="82">
        <f>Cantidad*Precio</f>
        <v>0</v>
      </c>
      <c r="H53" s="22"/>
      <c r="I53" s="24"/>
    </row>
    <row r="54" spans="2:9" ht="10.5" customHeight="1" x14ac:dyDescent="0.15">
      <c r="B54" s="21">
        <f>B53+0.01</f>
        <v>6.02</v>
      </c>
      <c r="C54" s="30" t="s">
        <v>48</v>
      </c>
      <c r="D54" s="22">
        <v>64</v>
      </c>
      <c r="E54" s="23" t="s">
        <v>8</v>
      </c>
      <c r="F54" s="22">
        <v>0</v>
      </c>
      <c r="G54" s="82">
        <f>Cantidad*Precio</f>
        <v>0</v>
      </c>
      <c r="H54" s="22"/>
      <c r="I54" s="24"/>
    </row>
    <row r="55" spans="2:9" ht="10.5" customHeight="1" x14ac:dyDescent="0.15">
      <c r="B55" s="21">
        <f>B54+0.01</f>
        <v>6.0299999999999994</v>
      </c>
      <c r="C55" s="30" t="s">
        <v>159</v>
      </c>
      <c r="D55" s="22">
        <v>33</v>
      </c>
      <c r="E55" s="23" t="s">
        <v>42</v>
      </c>
      <c r="F55" s="22">
        <v>0</v>
      </c>
      <c r="G55" s="82">
        <f>Cantidad*Precio</f>
        <v>0</v>
      </c>
      <c r="H55" s="22"/>
      <c r="I55" s="24"/>
    </row>
    <row r="56" spans="2:9" ht="10.5" customHeight="1" thickBot="1" x14ac:dyDescent="0.2">
      <c r="B56" s="21">
        <f>B55+0.01</f>
        <v>6.0399999999999991</v>
      </c>
      <c r="C56" s="30" t="s">
        <v>50</v>
      </c>
      <c r="D56" s="22">
        <v>34</v>
      </c>
      <c r="E56" s="23" t="s">
        <v>42</v>
      </c>
      <c r="F56" s="22">
        <v>0</v>
      </c>
      <c r="G56" s="82">
        <f>Cantidad*Precio</f>
        <v>0</v>
      </c>
      <c r="H56" s="22"/>
      <c r="I56" s="24"/>
    </row>
    <row r="57" spans="2:9" ht="12.75" customHeight="1" thickBot="1" x14ac:dyDescent="0.2">
      <c r="B57" s="13">
        <v>7</v>
      </c>
      <c r="C57" s="14" t="s">
        <v>51</v>
      </c>
      <c r="D57" s="15"/>
      <c r="E57" s="15"/>
      <c r="F57" s="16"/>
      <c r="G57" s="100">
        <f>SUBTOTAL(9,G58:G61)</f>
        <v>0</v>
      </c>
      <c r="H57" s="18"/>
      <c r="I57" s="19"/>
    </row>
    <row r="58" spans="2:9" ht="10.5" customHeight="1" x14ac:dyDescent="0.15">
      <c r="B58" s="21">
        <f>B57+0.01</f>
        <v>7.01</v>
      </c>
      <c r="C58" s="30" t="s">
        <v>52</v>
      </c>
      <c r="D58" s="22">
        <v>33</v>
      </c>
      <c r="E58" s="23" t="s">
        <v>8</v>
      </c>
      <c r="F58" s="22">
        <v>0</v>
      </c>
      <c r="G58" s="82">
        <f>Cantidad*Precio</f>
        <v>0</v>
      </c>
      <c r="H58" s="22"/>
      <c r="I58" s="24"/>
    </row>
    <row r="59" spans="2:9" ht="10.5" customHeight="1" x14ac:dyDescent="0.15">
      <c r="B59" s="21">
        <f>B58+0.01</f>
        <v>7.02</v>
      </c>
      <c r="C59" s="30" t="s">
        <v>53</v>
      </c>
      <c r="D59" s="22">
        <v>40</v>
      </c>
      <c r="E59" s="23" t="s">
        <v>42</v>
      </c>
      <c r="F59" s="22">
        <v>0</v>
      </c>
      <c r="G59" s="82">
        <f>Cantidad*Precio</f>
        <v>0</v>
      </c>
      <c r="H59" s="22"/>
      <c r="I59" s="24"/>
    </row>
    <row r="60" spans="2:9" ht="10.5" customHeight="1" x14ac:dyDescent="0.15">
      <c r="B60" s="21">
        <f>B59+0.01</f>
        <v>7.0299999999999994</v>
      </c>
      <c r="C60" s="30" t="s">
        <v>54</v>
      </c>
      <c r="D60" s="22">
        <v>33</v>
      </c>
      <c r="E60" s="23" t="s">
        <v>8</v>
      </c>
      <c r="F60" s="22">
        <v>0</v>
      </c>
      <c r="G60" s="82">
        <f>Cantidad*Precio</f>
        <v>0</v>
      </c>
      <c r="H60" s="22"/>
      <c r="I60" s="24"/>
    </row>
    <row r="61" spans="2:9" ht="10.5" customHeight="1" thickBot="1" x14ac:dyDescent="0.2">
      <c r="B61" s="21">
        <f>B60+0.01</f>
        <v>7.0399999999999991</v>
      </c>
      <c r="C61" s="30" t="s">
        <v>55</v>
      </c>
      <c r="D61" s="22">
        <v>9</v>
      </c>
      <c r="E61" s="23" t="s">
        <v>8</v>
      </c>
      <c r="F61" s="22">
        <v>0</v>
      </c>
      <c r="G61" s="82">
        <f>Cantidad*Precio</f>
        <v>0</v>
      </c>
      <c r="H61" s="22"/>
      <c r="I61" s="24"/>
    </row>
    <row r="62" spans="2:9" ht="12.75" customHeight="1" thickBot="1" x14ac:dyDescent="0.2">
      <c r="B62" s="13">
        <v>8</v>
      </c>
      <c r="C62" s="14" t="s">
        <v>56</v>
      </c>
      <c r="D62" s="15"/>
      <c r="E62" s="15"/>
      <c r="F62" s="16"/>
      <c r="G62" s="100">
        <f>SUBTOTAL(9,G63:G68)</f>
        <v>0</v>
      </c>
      <c r="H62" s="18"/>
      <c r="I62" s="19"/>
    </row>
    <row r="63" spans="2:9" ht="10.5" customHeight="1" x14ac:dyDescent="0.15">
      <c r="B63" s="21">
        <f t="shared" ref="B63:B68" si="10">B62+0.01</f>
        <v>8.01</v>
      </c>
      <c r="C63" s="30" t="s">
        <v>57</v>
      </c>
      <c r="D63" s="22">
        <v>278.5</v>
      </c>
      <c r="E63" s="23" t="s">
        <v>8</v>
      </c>
      <c r="F63" s="22">
        <v>0</v>
      </c>
      <c r="G63" s="82">
        <f t="shared" ref="G63:G68" si="11">Cantidad*Precio</f>
        <v>0</v>
      </c>
      <c r="H63" s="22"/>
      <c r="I63" s="24"/>
    </row>
    <row r="64" spans="2:9" ht="10.5" customHeight="1" x14ac:dyDescent="0.15">
      <c r="B64" s="21">
        <f t="shared" si="10"/>
        <v>8.02</v>
      </c>
      <c r="C64" s="30" t="s">
        <v>58</v>
      </c>
      <c r="D64" s="22">
        <v>245.5</v>
      </c>
      <c r="E64" s="23" t="s">
        <v>8</v>
      </c>
      <c r="F64" s="22">
        <v>0</v>
      </c>
      <c r="G64" s="82">
        <f t="shared" si="11"/>
        <v>0</v>
      </c>
      <c r="H64" s="22"/>
      <c r="I64" s="24"/>
    </row>
    <row r="65" spans="2:9" ht="10.5" customHeight="1" x14ac:dyDescent="0.15">
      <c r="B65" s="21">
        <f t="shared" si="10"/>
        <v>8.0299999999999994</v>
      </c>
      <c r="C65" s="30" t="s">
        <v>59</v>
      </c>
      <c r="D65" s="22">
        <v>33</v>
      </c>
      <c r="E65" s="23" t="s">
        <v>8</v>
      </c>
      <c r="F65" s="22">
        <v>0</v>
      </c>
      <c r="G65" s="82">
        <f t="shared" si="11"/>
        <v>0</v>
      </c>
      <c r="H65" s="22"/>
      <c r="I65" s="24"/>
    </row>
    <row r="66" spans="2:9" ht="10.5" customHeight="1" x14ac:dyDescent="0.15">
      <c r="B66" s="21">
        <f t="shared" si="10"/>
        <v>8.0399999999999991</v>
      </c>
      <c r="C66" s="30" t="s">
        <v>60</v>
      </c>
      <c r="D66" s="22">
        <v>80</v>
      </c>
      <c r="E66" s="23" t="s">
        <v>8</v>
      </c>
      <c r="F66" s="22">
        <v>0</v>
      </c>
      <c r="G66" s="82">
        <f t="shared" si="11"/>
        <v>0</v>
      </c>
      <c r="H66" s="22"/>
      <c r="I66" s="24"/>
    </row>
    <row r="67" spans="2:9" ht="10.5" customHeight="1" x14ac:dyDescent="0.15">
      <c r="B67" s="21">
        <f t="shared" si="10"/>
        <v>8.0499999999999989</v>
      </c>
      <c r="C67" s="30" t="s">
        <v>61</v>
      </c>
      <c r="D67" s="22">
        <v>40</v>
      </c>
      <c r="E67" s="23" t="s">
        <v>8</v>
      </c>
      <c r="F67" s="22">
        <v>0</v>
      </c>
      <c r="G67" s="82">
        <f t="shared" si="11"/>
        <v>0</v>
      </c>
      <c r="H67" s="22"/>
      <c r="I67" s="24"/>
    </row>
    <row r="68" spans="2:9" ht="10.5" customHeight="1" thickBot="1" x14ac:dyDescent="0.2">
      <c r="B68" s="21">
        <f t="shared" si="10"/>
        <v>8.0599999999999987</v>
      </c>
      <c r="C68" s="30" t="s">
        <v>62</v>
      </c>
      <c r="D68" s="22">
        <v>64</v>
      </c>
      <c r="E68" s="23" t="s">
        <v>8</v>
      </c>
      <c r="F68" s="22">
        <v>0</v>
      </c>
      <c r="G68" s="82">
        <f t="shared" si="11"/>
        <v>0</v>
      </c>
      <c r="H68" s="22"/>
      <c r="I68" s="24"/>
    </row>
    <row r="69" spans="2:9" ht="12.75" customHeight="1" thickBot="1" x14ac:dyDescent="0.2">
      <c r="B69" s="13">
        <v>9</v>
      </c>
      <c r="C69" s="14" t="s">
        <v>63</v>
      </c>
      <c r="D69" s="15"/>
      <c r="E69" s="15"/>
      <c r="F69" s="16"/>
      <c r="G69" s="100">
        <f>SUBTOTAL(9,G70:G81)</f>
        <v>0</v>
      </c>
      <c r="H69" s="18"/>
      <c r="I69" s="19"/>
    </row>
    <row r="70" spans="2:9" ht="10.5" customHeight="1" x14ac:dyDescent="0.15">
      <c r="B70" s="21">
        <f t="shared" ref="B70:B81" si="12">B69+0.01</f>
        <v>9.01</v>
      </c>
      <c r="C70" s="30" t="s">
        <v>64</v>
      </c>
      <c r="D70" s="22">
        <v>1</v>
      </c>
      <c r="E70" s="23" t="s">
        <v>12</v>
      </c>
      <c r="F70" s="22">
        <v>0</v>
      </c>
      <c r="G70" s="82">
        <f t="shared" ref="G70:G81" si="13">Cantidad*Precio</f>
        <v>0</v>
      </c>
      <c r="H70" s="22"/>
      <c r="I70" s="24"/>
    </row>
    <row r="71" spans="2:9" ht="10.5" customHeight="1" x14ac:dyDescent="0.15">
      <c r="B71" s="21">
        <f t="shared" si="12"/>
        <v>9.02</v>
      </c>
      <c r="C71" s="30" t="s">
        <v>65</v>
      </c>
      <c r="D71" s="22">
        <v>1</v>
      </c>
      <c r="E71" s="23" t="s">
        <v>12</v>
      </c>
      <c r="F71" s="22">
        <v>0</v>
      </c>
      <c r="G71" s="82">
        <f t="shared" si="13"/>
        <v>0</v>
      </c>
      <c r="H71" s="22"/>
      <c r="I71" s="24"/>
    </row>
    <row r="72" spans="2:9" ht="10.5" customHeight="1" x14ac:dyDescent="0.15">
      <c r="B72" s="21">
        <f t="shared" si="12"/>
        <v>9.0299999999999994</v>
      </c>
      <c r="C72" s="30" t="s">
        <v>66</v>
      </c>
      <c r="D72" s="22">
        <v>2</v>
      </c>
      <c r="E72" s="23" t="s">
        <v>12</v>
      </c>
      <c r="F72" s="22">
        <v>0</v>
      </c>
      <c r="G72" s="82">
        <f t="shared" si="13"/>
        <v>0</v>
      </c>
      <c r="H72" s="22"/>
      <c r="I72" s="24"/>
    </row>
    <row r="73" spans="2:9" ht="10.5" customHeight="1" x14ac:dyDescent="0.15">
      <c r="B73" s="21">
        <f t="shared" si="12"/>
        <v>9.0399999999999991</v>
      </c>
      <c r="C73" s="30" t="s">
        <v>67</v>
      </c>
      <c r="D73" s="22">
        <v>12</v>
      </c>
      <c r="E73" s="23" t="s">
        <v>42</v>
      </c>
      <c r="F73" s="22">
        <v>0</v>
      </c>
      <c r="G73" s="82">
        <f t="shared" si="13"/>
        <v>0</v>
      </c>
      <c r="H73" s="22"/>
      <c r="I73" s="24"/>
    </row>
    <row r="74" spans="2:9" ht="10.5" customHeight="1" x14ac:dyDescent="0.15">
      <c r="B74" s="21">
        <f t="shared" si="12"/>
        <v>9.0499999999999989</v>
      </c>
      <c r="C74" s="30" t="s">
        <v>68</v>
      </c>
      <c r="D74" s="22">
        <v>2.8</v>
      </c>
      <c r="E74" s="23" t="s">
        <v>42</v>
      </c>
      <c r="F74" s="22">
        <v>0</v>
      </c>
      <c r="G74" s="82">
        <f t="shared" si="13"/>
        <v>0</v>
      </c>
      <c r="H74" s="22"/>
      <c r="I74" s="24"/>
    </row>
    <row r="75" spans="2:9" ht="10.5" customHeight="1" x14ac:dyDescent="0.15">
      <c r="B75" s="21">
        <f t="shared" si="12"/>
        <v>9.0599999999999987</v>
      </c>
      <c r="C75" s="30" t="s">
        <v>69</v>
      </c>
      <c r="D75" s="22">
        <v>1</v>
      </c>
      <c r="E75" s="23" t="s">
        <v>12</v>
      </c>
      <c r="F75" s="22">
        <v>0</v>
      </c>
      <c r="G75" s="82">
        <f t="shared" si="13"/>
        <v>0</v>
      </c>
      <c r="H75" s="22"/>
      <c r="I75" s="24"/>
    </row>
    <row r="76" spans="2:9" ht="10.5" customHeight="1" x14ac:dyDescent="0.15">
      <c r="B76" s="21">
        <f t="shared" si="12"/>
        <v>9.0699999999999985</v>
      </c>
      <c r="C76" s="30" t="s">
        <v>70</v>
      </c>
      <c r="D76" s="22">
        <v>1</v>
      </c>
      <c r="E76" s="23" t="s">
        <v>12</v>
      </c>
      <c r="F76" s="22">
        <v>0</v>
      </c>
      <c r="G76" s="82">
        <f t="shared" si="13"/>
        <v>0</v>
      </c>
      <c r="H76" s="22"/>
      <c r="I76" s="24"/>
    </row>
    <row r="77" spans="2:9" ht="10.5" customHeight="1" x14ac:dyDescent="0.15">
      <c r="B77" s="21">
        <f t="shared" si="12"/>
        <v>9.0799999999999983</v>
      </c>
      <c r="C77" s="30" t="s">
        <v>71</v>
      </c>
      <c r="D77" s="22">
        <v>3</v>
      </c>
      <c r="E77" s="23" t="s">
        <v>12</v>
      </c>
      <c r="F77" s="22">
        <v>0</v>
      </c>
      <c r="G77" s="82">
        <f t="shared" si="13"/>
        <v>0</v>
      </c>
      <c r="H77" s="22"/>
      <c r="I77" s="24"/>
    </row>
    <row r="78" spans="2:9" ht="10.5" customHeight="1" x14ac:dyDescent="0.15">
      <c r="B78" s="21">
        <f t="shared" si="12"/>
        <v>9.0899999999999981</v>
      </c>
      <c r="C78" s="30" t="s">
        <v>171</v>
      </c>
      <c r="D78" s="22">
        <v>1</v>
      </c>
      <c r="E78" s="23" t="s">
        <v>12</v>
      </c>
      <c r="F78" s="22">
        <v>0</v>
      </c>
      <c r="G78" s="82">
        <f t="shared" si="13"/>
        <v>0</v>
      </c>
      <c r="H78" s="22"/>
      <c r="I78" s="24"/>
    </row>
    <row r="79" spans="2:9" ht="10.5" customHeight="1" x14ac:dyDescent="0.15">
      <c r="B79" s="21">
        <f t="shared" si="12"/>
        <v>9.0999999999999979</v>
      </c>
      <c r="C79" s="30" t="s">
        <v>129</v>
      </c>
      <c r="D79" s="22">
        <v>60</v>
      </c>
      <c r="E79" s="23" t="s">
        <v>130</v>
      </c>
      <c r="F79" s="22">
        <v>0</v>
      </c>
      <c r="G79" s="82">
        <f t="shared" si="13"/>
        <v>0</v>
      </c>
      <c r="H79" s="22"/>
      <c r="I79" s="24"/>
    </row>
    <row r="80" spans="2:9" ht="10.5" customHeight="1" x14ac:dyDescent="0.15">
      <c r="B80" s="21">
        <f t="shared" si="12"/>
        <v>9.1099999999999977</v>
      </c>
      <c r="C80" s="30" t="s">
        <v>72</v>
      </c>
      <c r="D80" s="22">
        <v>90</v>
      </c>
      <c r="E80" s="23" t="s">
        <v>42</v>
      </c>
      <c r="F80" s="22">
        <v>0</v>
      </c>
      <c r="G80" s="82">
        <f t="shared" si="13"/>
        <v>0</v>
      </c>
      <c r="H80" s="22"/>
      <c r="I80" s="24"/>
    </row>
    <row r="81" spans="2:9" ht="10.5" customHeight="1" thickBot="1" x14ac:dyDescent="0.2">
      <c r="B81" s="21">
        <f t="shared" si="12"/>
        <v>9.1199999999999974</v>
      </c>
      <c r="C81" s="30" t="s">
        <v>73</v>
      </c>
      <c r="D81" s="22">
        <v>40</v>
      </c>
      <c r="E81" s="23" t="s">
        <v>42</v>
      </c>
      <c r="F81" s="22">
        <v>0</v>
      </c>
      <c r="G81" s="82">
        <f t="shared" si="13"/>
        <v>0</v>
      </c>
      <c r="H81" s="22"/>
      <c r="I81" s="24"/>
    </row>
    <row r="82" spans="2:9" ht="12.75" customHeight="1" thickBot="1" x14ac:dyDescent="0.2">
      <c r="B82" s="13">
        <v>10</v>
      </c>
      <c r="C82" s="14" t="s">
        <v>74</v>
      </c>
      <c r="D82" s="15"/>
      <c r="E82" s="15"/>
      <c r="F82" s="16"/>
      <c r="G82" s="100">
        <f>SUBTOTAL(9,G83:G94)</f>
        <v>0</v>
      </c>
      <c r="H82" s="18"/>
      <c r="I82" s="19"/>
    </row>
    <row r="83" spans="2:9" ht="10.5" customHeight="1" x14ac:dyDescent="0.15">
      <c r="B83" s="21">
        <f t="shared" ref="B83:B94" si="14">B82+0.01</f>
        <v>10.01</v>
      </c>
      <c r="C83" s="30" t="s">
        <v>75</v>
      </c>
      <c r="D83" s="22">
        <v>1</v>
      </c>
      <c r="E83" s="23" t="s">
        <v>12</v>
      </c>
      <c r="F83" s="22">
        <v>0</v>
      </c>
      <c r="G83" s="82">
        <f t="shared" ref="G83:G94" si="15">Cantidad*Precio</f>
        <v>0</v>
      </c>
      <c r="H83" s="22"/>
      <c r="I83" s="24"/>
    </row>
    <row r="84" spans="2:9" ht="10.5" customHeight="1" x14ac:dyDescent="0.15">
      <c r="B84" s="21">
        <f t="shared" si="14"/>
        <v>10.02</v>
      </c>
      <c r="C84" s="30" t="s">
        <v>76</v>
      </c>
      <c r="D84" s="22">
        <v>2</v>
      </c>
      <c r="E84" s="23" t="s">
        <v>12</v>
      </c>
      <c r="F84" s="22">
        <v>0</v>
      </c>
      <c r="G84" s="82">
        <f t="shared" si="15"/>
        <v>0</v>
      </c>
      <c r="H84" s="22"/>
      <c r="I84" s="24"/>
    </row>
    <row r="85" spans="2:9" ht="10.5" customHeight="1" x14ac:dyDescent="0.15">
      <c r="B85" s="21">
        <f t="shared" si="14"/>
        <v>10.029999999999999</v>
      </c>
      <c r="C85" s="30" t="s">
        <v>77</v>
      </c>
      <c r="D85" s="22">
        <v>4</v>
      </c>
      <c r="E85" s="23" t="s">
        <v>12</v>
      </c>
      <c r="F85" s="22">
        <v>0</v>
      </c>
      <c r="G85" s="82">
        <f t="shared" si="15"/>
        <v>0</v>
      </c>
      <c r="H85" s="22"/>
      <c r="I85" s="24"/>
    </row>
    <row r="86" spans="2:9" ht="10.5" customHeight="1" x14ac:dyDescent="0.15">
      <c r="B86" s="21">
        <f t="shared" si="14"/>
        <v>10.039999999999999</v>
      </c>
      <c r="C86" s="30" t="s">
        <v>78</v>
      </c>
      <c r="D86" s="22">
        <v>4</v>
      </c>
      <c r="E86" s="23" t="s">
        <v>12</v>
      </c>
      <c r="F86" s="22">
        <v>0</v>
      </c>
      <c r="G86" s="82">
        <f t="shared" si="15"/>
        <v>0</v>
      </c>
      <c r="H86" s="22"/>
      <c r="I86" s="24"/>
    </row>
    <row r="87" spans="2:9" ht="10.5" customHeight="1" x14ac:dyDescent="0.15">
      <c r="B87" s="21">
        <f t="shared" si="14"/>
        <v>10.049999999999999</v>
      </c>
      <c r="C87" s="30" t="s">
        <v>79</v>
      </c>
      <c r="D87" s="22">
        <v>3</v>
      </c>
      <c r="E87" s="23" t="s">
        <v>12</v>
      </c>
      <c r="F87" s="22">
        <v>0</v>
      </c>
      <c r="G87" s="82">
        <f t="shared" si="15"/>
        <v>0</v>
      </c>
      <c r="H87" s="22"/>
      <c r="I87" s="24"/>
    </row>
    <row r="88" spans="2:9" ht="10.5" customHeight="1" x14ac:dyDescent="0.15">
      <c r="B88" s="21">
        <f t="shared" si="14"/>
        <v>10.059999999999999</v>
      </c>
      <c r="C88" s="30" t="s">
        <v>80</v>
      </c>
      <c r="D88" s="22">
        <v>1</v>
      </c>
      <c r="E88" s="23" t="s">
        <v>12</v>
      </c>
      <c r="F88" s="22">
        <v>0</v>
      </c>
      <c r="G88" s="82">
        <f t="shared" si="15"/>
        <v>0</v>
      </c>
      <c r="H88" s="22"/>
      <c r="I88" s="24"/>
    </row>
    <row r="89" spans="2:9" ht="10.5" customHeight="1" x14ac:dyDescent="0.15">
      <c r="B89" s="21">
        <f t="shared" si="14"/>
        <v>10.069999999999999</v>
      </c>
      <c r="C89" s="30" t="s">
        <v>81</v>
      </c>
      <c r="D89" s="22">
        <v>5</v>
      </c>
      <c r="E89" s="23" t="s">
        <v>12</v>
      </c>
      <c r="F89" s="22">
        <v>0</v>
      </c>
      <c r="G89" s="82">
        <f t="shared" si="15"/>
        <v>0</v>
      </c>
      <c r="H89" s="22"/>
      <c r="I89" s="24"/>
    </row>
    <row r="90" spans="2:9" ht="10.5" customHeight="1" x14ac:dyDescent="0.15">
      <c r="B90" s="21">
        <f t="shared" si="14"/>
        <v>10.079999999999998</v>
      </c>
      <c r="C90" s="30" t="s">
        <v>82</v>
      </c>
      <c r="D90" s="22">
        <v>2</v>
      </c>
      <c r="E90" s="23" t="s">
        <v>12</v>
      </c>
      <c r="F90" s="22">
        <v>0</v>
      </c>
      <c r="G90" s="82">
        <f t="shared" si="15"/>
        <v>0</v>
      </c>
      <c r="H90" s="22"/>
      <c r="I90" s="24"/>
    </row>
    <row r="91" spans="2:9" ht="10.5" customHeight="1" x14ac:dyDescent="0.15">
      <c r="B91" s="21">
        <f t="shared" si="14"/>
        <v>10.089999999999998</v>
      </c>
      <c r="C91" s="30" t="s">
        <v>83</v>
      </c>
      <c r="D91" s="22">
        <v>2</v>
      </c>
      <c r="E91" s="23" t="s">
        <v>12</v>
      </c>
      <c r="F91" s="22">
        <v>0</v>
      </c>
      <c r="G91" s="82">
        <f t="shared" si="15"/>
        <v>0</v>
      </c>
      <c r="H91" s="22"/>
      <c r="I91" s="24"/>
    </row>
    <row r="92" spans="2:9" ht="10.5" customHeight="1" x14ac:dyDescent="0.15">
      <c r="B92" s="21">
        <f t="shared" si="14"/>
        <v>10.099999999999998</v>
      </c>
      <c r="C92" s="30" t="s">
        <v>84</v>
      </c>
      <c r="D92" s="22">
        <v>1</v>
      </c>
      <c r="E92" s="23" t="s">
        <v>12</v>
      </c>
      <c r="F92" s="22">
        <v>0</v>
      </c>
      <c r="G92" s="82">
        <f t="shared" si="15"/>
        <v>0</v>
      </c>
      <c r="H92" s="22"/>
      <c r="I92" s="24"/>
    </row>
    <row r="93" spans="2:9" ht="10.5" customHeight="1" x14ac:dyDescent="0.15">
      <c r="B93" s="21">
        <f t="shared" si="14"/>
        <v>10.109999999999998</v>
      </c>
      <c r="C93" s="30" t="s">
        <v>85</v>
      </c>
      <c r="D93" s="22">
        <v>6</v>
      </c>
      <c r="E93" s="23" t="s">
        <v>12</v>
      </c>
      <c r="F93" s="22">
        <v>0</v>
      </c>
      <c r="G93" s="82">
        <f t="shared" si="15"/>
        <v>0</v>
      </c>
      <c r="H93" s="22"/>
      <c r="I93" s="24"/>
    </row>
    <row r="94" spans="2:9" ht="10.5" customHeight="1" thickBot="1" x14ac:dyDescent="0.2">
      <c r="B94" s="21">
        <f t="shared" si="14"/>
        <v>10.119999999999997</v>
      </c>
      <c r="C94" s="30" t="s">
        <v>86</v>
      </c>
      <c r="D94" s="22">
        <v>100</v>
      </c>
      <c r="E94" s="23" t="s">
        <v>42</v>
      </c>
      <c r="F94" s="22">
        <v>0</v>
      </c>
      <c r="G94" s="82">
        <f t="shared" si="15"/>
        <v>0</v>
      </c>
      <c r="H94" s="22"/>
      <c r="I94" s="24"/>
    </row>
    <row r="95" spans="2:9" ht="12.75" customHeight="1" thickBot="1" x14ac:dyDescent="0.2">
      <c r="B95" s="13">
        <v>11</v>
      </c>
      <c r="C95" s="14" t="s">
        <v>87</v>
      </c>
      <c r="D95" s="15"/>
      <c r="E95" s="15"/>
      <c r="F95" s="16"/>
      <c r="G95" s="100">
        <f>SUBTOTAL(9,G96:G100)</f>
        <v>0</v>
      </c>
      <c r="H95" s="18"/>
      <c r="I95" s="19"/>
    </row>
    <row r="96" spans="2:9" ht="10.5" customHeight="1" x14ac:dyDescent="0.15">
      <c r="B96" s="21">
        <f>B95+0.01</f>
        <v>11.01</v>
      </c>
      <c r="C96" s="30" t="s">
        <v>138</v>
      </c>
      <c r="D96" s="22">
        <v>1</v>
      </c>
      <c r="E96" s="23" t="s">
        <v>12</v>
      </c>
      <c r="F96" s="22">
        <v>0</v>
      </c>
      <c r="G96" s="82">
        <f>Cantidad*Precio</f>
        <v>0</v>
      </c>
      <c r="H96" s="22"/>
      <c r="I96" s="24"/>
    </row>
    <row r="97" spans="2:9" ht="10.5" customHeight="1" x14ac:dyDescent="0.15">
      <c r="B97" s="21">
        <f>B96+0.01</f>
        <v>11.02</v>
      </c>
      <c r="C97" s="30" t="s">
        <v>139</v>
      </c>
      <c r="D97" s="22">
        <v>3</v>
      </c>
      <c r="E97" s="23" t="s">
        <v>12</v>
      </c>
      <c r="F97" s="22">
        <v>0</v>
      </c>
      <c r="G97" s="82">
        <f>Cantidad*Precio</f>
        <v>0</v>
      </c>
      <c r="H97" s="22"/>
      <c r="I97" s="24"/>
    </row>
    <row r="98" spans="2:9" ht="10.5" customHeight="1" x14ac:dyDescent="0.15">
      <c r="B98" s="21">
        <f>B97+0.01</f>
        <v>11.03</v>
      </c>
      <c r="C98" s="30" t="s">
        <v>140</v>
      </c>
      <c r="D98" s="22">
        <v>1</v>
      </c>
      <c r="E98" s="23" t="s">
        <v>12</v>
      </c>
      <c r="F98" s="22">
        <v>0</v>
      </c>
      <c r="G98" s="82">
        <f>Cantidad*Precio</f>
        <v>0</v>
      </c>
      <c r="H98" s="22"/>
      <c r="I98" s="24"/>
    </row>
    <row r="99" spans="2:9" ht="10.5" customHeight="1" x14ac:dyDescent="0.15">
      <c r="B99" s="21">
        <f>B98+0.01</f>
        <v>11.04</v>
      </c>
      <c r="C99" s="30" t="s">
        <v>141</v>
      </c>
      <c r="D99" s="22">
        <v>1</v>
      </c>
      <c r="E99" s="23" t="s">
        <v>12</v>
      </c>
      <c r="F99" s="22">
        <v>0</v>
      </c>
      <c r="G99" s="82">
        <f>Cantidad*Precio</f>
        <v>0</v>
      </c>
      <c r="H99" s="22"/>
      <c r="I99" s="24"/>
    </row>
    <row r="100" spans="2:9" ht="10.5" customHeight="1" thickBot="1" x14ac:dyDescent="0.2">
      <c r="B100" s="21">
        <f>B99+0.01</f>
        <v>11.049999999999999</v>
      </c>
      <c r="C100" s="30" t="s">
        <v>142</v>
      </c>
      <c r="D100" s="22">
        <v>1</v>
      </c>
      <c r="E100" s="23" t="s">
        <v>12</v>
      </c>
      <c r="F100" s="22">
        <v>0</v>
      </c>
      <c r="G100" s="82">
        <f>Cantidad*Precio</f>
        <v>0</v>
      </c>
      <c r="H100" s="22"/>
      <c r="I100" s="24"/>
    </row>
    <row r="101" spans="2:9" ht="12.75" customHeight="1" thickBot="1" x14ac:dyDescent="0.2">
      <c r="B101" s="13">
        <v>12</v>
      </c>
      <c r="C101" s="14" t="s">
        <v>88</v>
      </c>
      <c r="D101" s="15"/>
      <c r="E101" s="15"/>
      <c r="F101" s="16"/>
      <c r="G101" s="100">
        <f>SUBTOTAL(9,G102:G105)</f>
        <v>0</v>
      </c>
      <c r="H101" s="18"/>
      <c r="I101" s="19"/>
    </row>
    <row r="102" spans="2:9" ht="10.5" customHeight="1" x14ac:dyDescent="0.15">
      <c r="B102" s="21">
        <f>B101+0.01</f>
        <v>12.01</v>
      </c>
      <c r="C102" s="30" t="s">
        <v>89</v>
      </c>
      <c r="D102" s="22">
        <v>4</v>
      </c>
      <c r="E102" s="23" t="s">
        <v>12</v>
      </c>
      <c r="F102" s="22">
        <v>0</v>
      </c>
      <c r="G102" s="82">
        <f>Cantidad*Precio</f>
        <v>0</v>
      </c>
      <c r="H102" s="22"/>
      <c r="I102" s="24"/>
    </row>
    <row r="103" spans="2:9" ht="10.5" customHeight="1" x14ac:dyDescent="0.15">
      <c r="B103" s="21">
        <f>B102+0.01</f>
        <v>12.02</v>
      </c>
      <c r="C103" s="30" t="s">
        <v>90</v>
      </c>
      <c r="D103" s="22">
        <v>1</v>
      </c>
      <c r="E103" s="23" t="s">
        <v>12</v>
      </c>
      <c r="F103" s="22">
        <v>0</v>
      </c>
      <c r="G103" s="82">
        <f>Cantidad*Precio</f>
        <v>0</v>
      </c>
      <c r="H103" s="22"/>
      <c r="I103" s="24"/>
    </row>
    <row r="104" spans="2:9" ht="10.5" customHeight="1" x14ac:dyDescent="0.15">
      <c r="B104" s="21">
        <f>B103+0.01</f>
        <v>12.03</v>
      </c>
      <c r="C104" s="30" t="s">
        <v>91</v>
      </c>
      <c r="D104" s="22">
        <v>1</v>
      </c>
      <c r="E104" s="23" t="s">
        <v>12</v>
      </c>
      <c r="F104" s="22">
        <v>0</v>
      </c>
      <c r="G104" s="82">
        <f>Cantidad*Precio</f>
        <v>0</v>
      </c>
      <c r="H104" s="22"/>
      <c r="I104" s="24"/>
    </row>
    <row r="105" spans="2:9" ht="10.5" customHeight="1" thickBot="1" x14ac:dyDescent="0.2">
      <c r="B105" s="21">
        <f>B104+0.01</f>
        <v>12.04</v>
      </c>
      <c r="C105" s="30" t="s">
        <v>125</v>
      </c>
      <c r="D105" s="22">
        <v>1</v>
      </c>
      <c r="E105" s="23" t="s">
        <v>12</v>
      </c>
      <c r="F105" s="22">
        <v>0</v>
      </c>
      <c r="G105" s="82">
        <f>Cantidad*Precio</f>
        <v>0</v>
      </c>
      <c r="H105" s="22"/>
      <c r="I105" s="24"/>
    </row>
    <row r="106" spans="2:9" ht="12.75" customHeight="1" thickBot="1" x14ac:dyDescent="0.2">
      <c r="B106" s="13">
        <v>13</v>
      </c>
      <c r="C106" s="14" t="s">
        <v>93</v>
      </c>
      <c r="D106" s="15"/>
      <c r="E106" s="15"/>
      <c r="F106" s="16"/>
      <c r="G106" s="100">
        <f>SUBTOTAL(9,G107:G107)</f>
        <v>0</v>
      </c>
      <c r="H106" s="18"/>
      <c r="I106" s="19"/>
    </row>
    <row r="107" spans="2:9" s="29" customFormat="1" ht="18.75" thickBot="1" x14ac:dyDescent="0.25">
      <c r="B107" s="21">
        <f>B106+0.01</f>
        <v>13.01</v>
      </c>
      <c r="C107" s="83" t="s">
        <v>94</v>
      </c>
      <c r="D107" s="27">
        <v>70</v>
      </c>
      <c r="E107" s="84" t="s">
        <v>95</v>
      </c>
      <c r="F107" s="27">
        <v>0</v>
      </c>
      <c r="G107" s="85">
        <f>Cantidad*Precio</f>
        <v>0</v>
      </c>
      <c r="H107" s="27"/>
      <c r="I107" s="28"/>
    </row>
    <row r="108" spans="2:9" ht="12.75" customHeight="1" thickBot="1" x14ac:dyDescent="0.2">
      <c r="B108" s="13">
        <v>14</v>
      </c>
      <c r="C108" s="14" t="s">
        <v>96</v>
      </c>
      <c r="D108" s="15"/>
      <c r="E108" s="15"/>
      <c r="F108" s="16"/>
      <c r="G108" s="100">
        <f>SUBTOTAL(9,G109:G125)</f>
        <v>0</v>
      </c>
      <c r="H108" s="18"/>
      <c r="I108" s="19"/>
    </row>
    <row r="109" spans="2:9" ht="10.5" customHeight="1" x14ac:dyDescent="0.15">
      <c r="B109" s="21">
        <f t="shared" ref="B109:B125" si="16">B108+0.01</f>
        <v>14.01</v>
      </c>
      <c r="C109" s="30" t="s">
        <v>97</v>
      </c>
      <c r="D109" s="22">
        <v>1</v>
      </c>
      <c r="E109" s="23" t="s">
        <v>12</v>
      </c>
      <c r="F109" s="22">
        <v>0</v>
      </c>
      <c r="G109" s="82">
        <f t="shared" ref="G109:G125" si="17">Cantidad*Precio</f>
        <v>0</v>
      </c>
      <c r="H109" s="22"/>
      <c r="I109" s="24"/>
    </row>
    <row r="110" spans="2:9" ht="10.5" customHeight="1" x14ac:dyDescent="0.15">
      <c r="B110" s="21">
        <f t="shared" si="16"/>
        <v>14.02</v>
      </c>
      <c r="C110" s="30" t="s">
        <v>143</v>
      </c>
      <c r="D110" s="22">
        <v>1</v>
      </c>
      <c r="E110" s="23" t="s">
        <v>12</v>
      </c>
      <c r="F110" s="22">
        <v>0</v>
      </c>
      <c r="G110" s="82">
        <f t="shared" si="17"/>
        <v>0</v>
      </c>
      <c r="H110" s="22"/>
      <c r="I110" s="24"/>
    </row>
    <row r="111" spans="2:9" ht="10.5" customHeight="1" x14ac:dyDescent="0.15">
      <c r="B111" s="21">
        <f t="shared" si="16"/>
        <v>14.03</v>
      </c>
      <c r="C111" s="30" t="s">
        <v>136</v>
      </c>
      <c r="D111" s="22">
        <v>60</v>
      </c>
      <c r="E111" s="23" t="s">
        <v>42</v>
      </c>
      <c r="F111" s="22">
        <v>0</v>
      </c>
      <c r="G111" s="82">
        <f t="shared" si="17"/>
        <v>0</v>
      </c>
      <c r="H111" s="22"/>
      <c r="I111" s="24"/>
    </row>
    <row r="112" spans="2:9" ht="10.5" customHeight="1" x14ac:dyDescent="0.15">
      <c r="B112" s="21">
        <f t="shared" si="16"/>
        <v>14.04</v>
      </c>
      <c r="C112" s="30" t="s">
        <v>145</v>
      </c>
      <c r="D112" s="22">
        <v>60</v>
      </c>
      <c r="E112" s="23" t="s">
        <v>42</v>
      </c>
      <c r="F112" s="22">
        <v>0</v>
      </c>
      <c r="G112" s="82">
        <f t="shared" si="17"/>
        <v>0</v>
      </c>
      <c r="H112" s="22"/>
      <c r="I112" s="24"/>
    </row>
    <row r="113" spans="2:9" ht="10.5" customHeight="1" x14ac:dyDescent="0.15">
      <c r="B113" s="21">
        <f t="shared" si="16"/>
        <v>14.049999999999999</v>
      </c>
      <c r="C113" s="30" t="s">
        <v>98</v>
      </c>
      <c r="D113" s="22">
        <v>1</v>
      </c>
      <c r="E113" s="23" t="s">
        <v>12</v>
      </c>
      <c r="F113" s="22">
        <v>0</v>
      </c>
      <c r="G113" s="82">
        <f t="shared" si="17"/>
        <v>0</v>
      </c>
      <c r="H113" s="22"/>
      <c r="I113" s="24"/>
    </row>
    <row r="114" spans="2:9" ht="10.5" customHeight="1" x14ac:dyDescent="0.15">
      <c r="B114" s="21">
        <f t="shared" si="16"/>
        <v>14.059999999999999</v>
      </c>
      <c r="C114" s="30" t="s">
        <v>144</v>
      </c>
      <c r="D114" s="22">
        <v>2</v>
      </c>
      <c r="E114" s="23" t="s">
        <v>12</v>
      </c>
      <c r="F114" s="22">
        <v>0</v>
      </c>
      <c r="G114" s="82">
        <f t="shared" si="17"/>
        <v>0</v>
      </c>
      <c r="H114" s="22"/>
      <c r="I114" s="24"/>
    </row>
    <row r="115" spans="2:9" ht="10.5" customHeight="1" x14ac:dyDescent="0.15">
      <c r="B115" s="21">
        <f t="shared" si="16"/>
        <v>14.069999999999999</v>
      </c>
      <c r="C115" s="30" t="s">
        <v>99</v>
      </c>
      <c r="D115" s="22">
        <v>1</v>
      </c>
      <c r="E115" s="23" t="s">
        <v>12</v>
      </c>
      <c r="F115" s="22">
        <v>0</v>
      </c>
      <c r="G115" s="82">
        <f t="shared" si="17"/>
        <v>0</v>
      </c>
      <c r="H115" s="22"/>
      <c r="I115" s="24"/>
    </row>
    <row r="116" spans="2:9" ht="10.5" customHeight="1" x14ac:dyDescent="0.15">
      <c r="B116" s="21">
        <f t="shared" si="16"/>
        <v>14.079999999999998</v>
      </c>
      <c r="C116" s="30" t="s">
        <v>100</v>
      </c>
      <c r="D116" s="22">
        <v>1</v>
      </c>
      <c r="E116" s="23" t="s">
        <v>12</v>
      </c>
      <c r="F116" s="22">
        <v>0</v>
      </c>
      <c r="G116" s="82">
        <f t="shared" si="17"/>
        <v>0</v>
      </c>
      <c r="H116" s="22"/>
      <c r="I116" s="24"/>
    </row>
    <row r="117" spans="2:9" ht="10.5" customHeight="1" x14ac:dyDescent="0.15">
      <c r="B117" s="21">
        <f t="shared" si="16"/>
        <v>14.089999999999998</v>
      </c>
      <c r="C117" s="30" t="s">
        <v>101</v>
      </c>
      <c r="D117" s="22">
        <v>1</v>
      </c>
      <c r="E117" s="23" t="s">
        <v>12</v>
      </c>
      <c r="F117" s="22">
        <v>0</v>
      </c>
      <c r="G117" s="82">
        <f t="shared" si="17"/>
        <v>0</v>
      </c>
      <c r="H117" s="22"/>
      <c r="I117" s="24"/>
    </row>
    <row r="118" spans="2:9" ht="10.5" customHeight="1" x14ac:dyDescent="0.15">
      <c r="B118" s="21">
        <f t="shared" si="16"/>
        <v>14.099999999999998</v>
      </c>
      <c r="C118" s="30" t="s">
        <v>133</v>
      </c>
      <c r="D118" s="22">
        <v>2</v>
      </c>
      <c r="E118" s="23" t="s">
        <v>12</v>
      </c>
      <c r="F118" s="22">
        <v>0</v>
      </c>
      <c r="G118" s="82">
        <f t="shared" si="17"/>
        <v>0</v>
      </c>
      <c r="H118" s="22"/>
      <c r="I118" s="24"/>
    </row>
    <row r="119" spans="2:9" ht="10.5" customHeight="1" x14ac:dyDescent="0.15">
      <c r="B119" s="21">
        <f t="shared" si="16"/>
        <v>14.109999999999998</v>
      </c>
      <c r="C119" s="30" t="s">
        <v>132</v>
      </c>
      <c r="D119" s="22">
        <v>4</v>
      </c>
      <c r="E119" s="23" t="s">
        <v>12</v>
      </c>
      <c r="F119" s="22">
        <v>0</v>
      </c>
      <c r="G119" s="82">
        <f t="shared" si="17"/>
        <v>0</v>
      </c>
      <c r="H119" s="22"/>
      <c r="I119" s="24"/>
    </row>
    <row r="120" spans="2:9" ht="10.5" customHeight="1" x14ac:dyDescent="0.15">
      <c r="B120" s="21">
        <f t="shared" si="16"/>
        <v>14.119999999999997</v>
      </c>
      <c r="C120" s="30" t="s">
        <v>102</v>
      </c>
      <c r="D120" s="22">
        <v>2</v>
      </c>
      <c r="E120" s="23" t="s">
        <v>12</v>
      </c>
      <c r="F120" s="22">
        <v>0</v>
      </c>
      <c r="G120" s="82">
        <f t="shared" si="17"/>
        <v>0</v>
      </c>
      <c r="H120" s="22"/>
      <c r="I120" s="24"/>
    </row>
    <row r="121" spans="2:9" ht="10.5" customHeight="1" x14ac:dyDescent="0.15">
      <c r="B121" s="21">
        <f t="shared" si="16"/>
        <v>14.129999999999997</v>
      </c>
      <c r="C121" s="30" t="s">
        <v>103</v>
      </c>
      <c r="D121" s="22">
        <v>1</v>
      </c>
      <c r="E121" s="23" t="s">
        <v>12</v>
      </c>
      <c r="F121" s="22">
        <v>0</v>
      </c>
      <c r="G121" s="82">
        <f t="shared" si="17"/>
        <v>0</v>
      </c>
      <c r="H121" s="22"/>
      <c r="I121" s="24"/>
    </row>
    <row r="122" spans="2:9" ht="10.5" customHeight="1" x14ac:dyDescent="0.15">
      <c r="B122" s="21">
        <f t="shared" si="16"/>
        <v>14.139999999999997</v>
      </c>
      <c r="C122" s="30" t="s">
        <v>127</v>
      </c>
      <c r="D122" s="22">
        <v>1</v>
      </c>
      <c r="E122" s="23" t="s">
        <v>104</v>
      </c>
      <c r="F122" s="22">
        <v>0</v>
      </c>
      <c r="G122" s="82">
        <f t="shared" si="17"/>
        <v>0</v>
      </c>
      <c r="H122" s="22"/>
      <c r="I122" s="24"/>
    </row>
    <row r="123" spans="2:9" ht="10.5" customHeight="1" x14ac:dyDescent="0.15">
      <c r="B123" s="21">
        <f t="shared" si="16"/>
        <v>14.149999999999997</v>
      </c>
      <c r="C123" s="30" t="s">
        <v>105</v>
      </c>
      <c r="D123" s="22">
        <v>20</v>
      </c>
      <c r="E123" s="23" t="s">
        <v>42</v>
      </c>
      <c r="F123" s="22">
        <v>0</v>
      </c>
      <c r="G123" s="82">
        <f t="shared" si="17"/>
        <v>0</v>
      </c>
      <c r="H123" s="22"/>
      <c r="I123" s="24"/>
    </row>
    <row r="124" spans="2:9" ht="10.5" customHeight="1" x14ac:dyDescent="0.15">
      <c r="B124" s="21">
        <f t="shared" si="16"/>
        <v>14.159999999999997</v>
      </c>
      <c r="C124" s="30" t="s">
        <v>106</v>
      </c>
      <c r="D124" s="22">
        <v>10</v>
      </c>
      <c r="E124" s="23" t="s">
        <v>15</v>
      </c>
      <c r="F124" s="22">
        <v>0</v>
      </c>
      <c r="G124" s="82">
        <f t="shared" si="17"/>
        <v>0</v>
      </c>
      <c r="H124" s="22"/>
      <c r="I124" s="24"/>
    </row>
    <row r="125" spans="2:9" ht="10.5" customHeight="1" x14ac:dyDescent="0.15">
      <c r="B125" s="21">
        <f t="shared" si="16"/>
        <v>14.169999999999996</v>
      </c>
      <c r="C125" s="30" t="s">
        <v>107</v>
      </c>
      <c r="D125" s="22">
        <v>1</v>
      </c>
      <c r="E125" s="23" t="s">
        <v>104</v>
      </c>
      <c r="F125" s="22">
        <v>0</v>
      </c>
      <c r="G125" s="82">
        <f t="shared" si="17"/>
        <v>0</v>
      </c>
      <c r="H125" s="22"/>
      <c r="I125" s="24"/>
    </row>
    <row r="126" spans="2:9" ht="10.5" customHeight="1" thickBot="1" x14ac:dyDescent="0.2">
      <c r="B126" s="21"/>
      <c r="C126" s="30"/>
      <c r="D126" s="31"/>
      <c r="E126" s="23"/>
      <c r="F126" s="31"/>
      <c r="G126" s="136"/>
      <c r="H126" s="31"/>
      <c r="I126" s="32"/>
    </row>
    <row r="127" spans="2:9" ht="14.25" thickBot="1" x14ac:dyDescent="0.3">
      <c r="B127" s="33"/>
      <c r="C127" s="34" t="s">
        <v>108</v>
      </c>
      <c r="D127" s="35"/>
      <c r="E127" s="36"/>
      <c r="F127" s="37"/>
      <c r="G127" s="115">
        <f>SUBTOTAL(9,G5:G125)</f>
        <v>0</v>
      </c>
      <c r="H127" s="38"/>
      <c r="I127" s="39"/>
    </row>
    <row r="128" spans="2:9" ht="12.75" customHeight="1" x14ac:dyDescent="0.2">
      <c r="B128" s="40"/>
      <c r="C128" s="41"/>
      <c r="D128" s="42"/>
      <c r="E128" s="41"/>
      <c r="F128" s="43"/>
      <c r="G128" s="172"/>
      <c r="H128" s="45"/>
      <c r="I128" s="46"/>
    </row>
    <row r="129" spans="2:9" ht="10.5" customHeight="1" x14ac:dyDescent="0.2">
      <c r="B129" s="40"/>
      <c r="C129" s="47" t="s">
        <v>109</v>
      </c>
      <c r="D129" s="48"/>
      <c r="E129" s="49"/>
      <c r="F129" s="50"/>
      <c r="G129" s="172"/>
      <c r="H129" s="51"/>
      <c r="I129" s="46"/>
    </row>
    <row r="130" spans="2:9" ht="10.5" customHeight="1" x14ac:dyDescent="0.2">
      <c r="B130" s="40"/>
      <c r="C130" s="52" t="s">
        <v>110</v>
      </c>
      <c r="D130" s="48">
        <v>0.1</v>
      </c>
      <c r="E130" s="49" t="s">
        <v>111</v>
      </c>
      <c r="F130" s="51">
        <f t="shared" ref="F130:F136" si="18">D130*$G$127</f>
        <v>0</v>
      </c>
      <c r="G130" s="174"/>
      <c r="H130" s="51"/>
      <c r="I130" s="46"/>
    </row>
    <row r="131" spans="2:9" ht="10.5" customHeight="1" x14ac:dyDescent="0.2">
      <c r="B131" s="40"/>
      <c r="C131" s="52" t="s">
        <v>112</v>
      </c>
      <c r="D131" s="48">
        <v>2.5000000000000001E-2</v>
      </c>
      <c r="E131" s="49" t="s">
        <v>111</v>
      </c>
      <c r="F131" s="51">
        <f t="shared" si="18"/>
        <v>0</v>
      </c>
      <c r="G131" s="174"/>
      <c r="H131" s="51"/>
      <c r="I131" s="46"/>
    </row>
    <row r="132" spans="2:9" ht="10.5" customHeight="1" x14ac:dyDescent="0.2">
      <c r="B132" s="40"/>
      <c r="C132" s="52" t="s">
        <v>113</v>
      </c>
      <c r="D132" s="48">
        <v>0.05</v>
      </c>
      <c r="E132" s="49" t="s">
        <v>111</v>
      </c>
      <c r="F132" s="51">
        <f t="shared" si="18"/>
        <v>0</v>
      </c>
      <c r="G132" s="174"/>
      <c r="H132" s="51"/>
      <c r="I132" s="46"/>
    </row>
    <row r="133" spans="2:9" ht="10.5" customHeight="1" x14ac:dyDescent="0.2">
      <c r="B133" s="40"/>
      <c r="C133" s="52" t="s">
        <v>114</v>
      </c>
      <c r="D133" s="48">
        <v>4.6399999999999997E-2</v>
      </c>
      <c r="E133" s="49" t="s">
        <v>111</v>
      </c>
      <c r="F133" s="51">
        <f t="shared" si="18"/>
        <v>0</v>
      </c>
      <c r="G133" s="174"/>
      <c r="H133" s="51"/>
      <c r="I133" s="46"/>
    </row>
    <row r="134" spans="2:9" ht="10.5" customHeight="1" x14ac:dyDescent="0.2">
      <c r="B134" s="40"/>
      <c r="C134" s="52" t="s">
        <v>115</v>
      </c>
      <c r="D134" s="48">
        <v>0.01</v>
      </c>
      <c r="E134" s="49" t="s">
        <v>111</v>
      </c>
      <c r="F134" s="51">
        <f t="shared" si="18"/>
        <v>0</v>
      </c>
      <c r="G134" s="174"/>
      <c r="H134" s="51"/>
      <c r="I134" s="46"/>
    </row>
    <row r="135" spans="2:9" ht="10.5" customHeight="1" x14ac:dyDescent="0.2">
      <c r="B135" s="40"/>
      <c r="C135" s="52" t="s">
        <v>116</v>
      </c>
      <c r="D135" s="48">
        <v>0.05</v>
      </c>
      <c r="E135" s="49" t="s">
        <v>111</v>
      </c>
      <c r="F135" s="51">
        <f t="shared" si="18"/>
        <v>0</v>
      </c>
      <c r="G135" s="174"/>
      <c r="H135" s="51"/>
      <c r="I135" s="46"/>
    </row>
    <row r="136" spans="2:9" ht="10.5" customHeight="1" x14ac:dyDescent="0.2">
      <c r="B136" s="40"/>
      <c r="C136" s="52" t="s">
        <v>117</v>
      </c>
      <c r="D136" s="48">
        <v>1E-3</v>
      </c>
      <c r="E136" s="49" t="s">
        <v>111</v>
      </c>
      <c r="F136" s="51">
        <f t="shared" si="18"/>
        <v>0</v>
      </c>
      <c r="G136" s="173"/>
      <c r="H136" s="53"/>
      <c r="I136" s="46"/>
    </row>
    <row r="137" spans="2:9" ht="10.5" customHeight="1" x14ac:dyDescent="0.2">
      <c r="B137" s="40"/>
      <c r="C137" s="52" t="s">
        <v>118</v>
      </c>
      <c r="D137" s="48">
        <v>0.18</v>
      </c>
      <c r="E137" s="54" t="s">
        <v>119</v>
      </c>
      <c r="F137" s="51">
        <f>D137*$F$130</f>
        <v>0</v>
      </c>
      <c r="H137" s="55"/>
      <c r="I137" s="46"/>
    </row>
    <row r="138" spans="2:9" ht="13.5" thickBot="1" x14ac:dyDescent="0.25">
      <c r="B138" s="40"/>
      <c r="C138" s="41"/>
      <c r="D138" s="56"/>
      <c r="E138" s="57"/>
      <c r="F138" s="58"/>
      <c r="G138" s="172"/>
      <c r="H138" s="59"/>
      <c r="I138" s="46"/>
    </row>
    <row r="139" spans="2:9" ht="15" customHeight="1" thickBot="1" x14ac:dyDescent="0.3">
      <c r="B139" s="33"/>
      <c r="C139" s="34" t="s">
        <v>120</v>
      </c>
      <c r="D139" s="35"/>
      <c r="E139" s="36"/>
      <c r="F139" s="37"/>
      <c r="G139" s="115">
        <f>SUM(F129:F137)+G127</f>
        <v>0</v>
      </c>
      <c r="H139" s="38"/>
      <c r="I139" s="39"/>
    </row>
    <row r="140" spans="2:9" ht="13.5" x14ac:dyDescent="0.25">
      <c r="B140" s="40"/>
      <c r="C140" s="60"/>
      <c r="D140" s="61"/>
      <c r="E140" s="62"/>
      <c r="F140" s="63"/>
      <c r="G140" s="147"/>
      <c r="H140" s="65"/>
      <c r="I140" s="66"/>
    </row>
    <row r="141" spans="2:9" ht="10.5" customHeight="1" x14ac:dyDescent="0.15">
      <c r="C141" s="59" t="s">
        <v>121</v>
      </c>
      <c r="D141" s="67">
        <v>0.05</v>
      </c>
      <c r="E141" s="68" t="s">
        <v>111</v>
      </c>
      <c r="F141" s="69">
        <f>D141*$G$127</f>
        <v>0</v>
      </c>
      <c r="G141" s="161"/>
      <c r="H141" s="69"/>
      <c r="I141" s="46"/>
    </row>
    <row r="142" spans="2:9" ht="14.25" thickBot="1" x14ac:dyDescent="0.3">
      <c r="B142" s="70"/>
      <c r="C142" s="71"/>
      <c r="D142" s="63"/>
      <c r="E142" s="72"/>
      <c r="F142" s="63"/>
      <c r="G142" s="147"/>
      <c r="H142" s="65"/>
      <c r="I142" s="66"/>
    </row>
    <row r="143" spans="2:9" ht="15" customHeight="1" thickBot="1" x14ac:dyDescent="0.3">
      <c r="B143" s="73"/>
      <c r="C143" s="74" t="s">
        <v>122</v>
      </c>
      <c r="D143" s="75"/>
      <c r="E143" s="76"/>
      <c r="F143" s="75"/>
      <c r="G143" s="77">
        <f>ROUND(+G139+F141,2)</f>
        <v>0</v>
      </c>
      <c r="H143" s="78"/>
      <c r="I143" s="77"/>
    </row>
    <row r="144" spans="2:9" ht="11.25" thickBot="1" x14ac:dyDescent="0.2"/>
    <row r="145" spans="4:9" ht="11.25" thickBot="1" x14ac:dyDescent="0.2">
      <c r="H145" s="79" t="s">
        <v>122</v>
      </c>
      <c r="I145" s="80">
        <f>G143</f>
        <v>0</v>
      </c>
    </row>
    <row r="146" spans="4:9" x14ac:dyDescent="0.15">
      <c r="F146" s="26"/>
      <c r="H146" s="26"/>
    </row>
    <row r="148" spans="4:9" x14ac:dyDescent="0.15">
      <c r="D148" s="20"/>
      <c r="E148" s="20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79" fitToHeight="0" orientation="portrait" r:id="rId1"/>
  <headerFooter alignWithMargins="0">
    <oddFooter>&amp;C&amp;8Página &amp;P de &amp;N</oddFooter>
  </headerFooter>
  <rowBreaks count="1" manualBreakCount="1">
    <brk id="6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AG 35m2 A P1.0m</vt:lpstr>
      <vt:lpstr>LC 35m2  A P1.0m</vt:lpstr>
      <vt:lpstr>LL25m2 A P1.0m</vt:lpstr>
      <vt:lpstr>LN 35m2 A P1.0m</vt:lpstr>
      <vt:lpstr>C 35m2 SC P1.0m</vt:lpstr>
      <vt:lpstr>RG 25m2 SC P1.0m</vt:lpstr>
      <vt:lpstr>H 25m2 SC</vt:lpstr>
      <vt:lpstr>C 35m2 LR</vt:lpstr>
      <vt:lpstr>'AG 35m2 A P1.0m'!Cantidad</vt:lpstr>
      <vt:lpstr>'C 35m2 LR'!Cantidad</vt:lpstr>
      <vt:lpstr>'C 35m2 SC P1.0m'!Cantidad</vt:lpstr>
      <vt:lpstr>'H 25m2 SC'!Cantidad</vt:lpstr>
      <vt:lpstr>'LC 35m2  A P1.0m'!Cantidad</vt:lpstr>
      <vt:lpstr>'LL25m2 A P1.0m'!Cantidad</vt:lpstr>
      <vt:lpstr>'LN 35m2 A P1.0m'!Cantidad</vt:lpstr>
      <vt:lpstr>'RG 25m2 SC P1.0m'!Cantidad</vt:lpstr>
      <vt:lpstr>'AG 35m2 A P1.0m'!Precio</vt:lpstr>
      <vt:lpstr>'C 35m2 LR'!Precio</vt:lpstr>
      <vt:lpstr>'C 35m2 SC P1.0m'!Precio</vt:lpstr>
      <vt:lpstr>'H 25m2 SC'!Precio</vt:lpstr>
      <vt:lpstr>'LC 35m2  A P1.0m'!Precio</vt:lpstr>
      <vt:lpstr>'LL25m2 A P1.0m'!Precio</vt:lpstr>
      <vt:lpstr>'LN 35m2 A P1.0m'!Precio</vt:lpstr>
      <vt:lpstr>'RG 25m2 SC P1.0m'!Precio</vt:lpstr>
      <vt:lpstr>'AG 35m2 A P1.0m'!Print_Area</vt:lpstr>
      <vt:lpstr>'C 35m2 LR'!Print_Area</vt:lpstr>
      <vt:lpstr>'C 35m2 SC P1.0m'!Print_Area</vt:lpstr>
      <vt:lpstr>'H 25m2 SC'!Print_Area</vt:lpstr>
      <vt:lpstr>'LC 35m2  A P1.0m'!Print_Area</vt:lpstr>
      <vt:lpstr>'LL25m2 A P1.0m'!Print_Area</vt:lpstr>
      <vt:lpstr>'LN 35m2 A P1.0m'!Print_Area</vt:lpstr>
      <vt:lpstr>'RG 25m2 SC P1.0m'!Print_Area</vt:lpstr>
      <vt:lpstr>'AG 35m2 A P1.0m'!Print_Titles</vt:lpstr>
      <vt:lpstr>'C 35m2 LR'!Print_Titles</vt:lpstr>
      <vt:lpstr>'C 35m2 SC P1.0m'!Print_Titles</vt:lpstr>
      <vt:lpstr>'H 25m2 SC'!Print_Titles</vt:lpstr>
      <vt:lpstr>'LC 35m2  A P1.0m'!Print_Titles</vt:lpstr>
      <vt:lpstr>'LL25m2 A P1.0m'!Print_Titles</vt:lpstr>
      <vt:lpstr>'LN 35m2 A P1.0m'!Print_Titles</vt:lpstr>
      <vt:lpstr>'RG 25m2 SC P1.0m'!Print_Titles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Beevers</dc:creator>
  <cp:lastModifiedBy>Dell-e6410</cp:lastModifiedBy>
  <cp:lastPrinted>2019-08-01T11:30:46Z</cp:lastPrinted>
  <dcterms:created xsi:type="dcterms:W3CDTF">2019-05-27T15:32:05Z</dcterms:created>
  <dcterms:modified xsi:type="dcterms:W3CDTF">2019-08-01T12:03:29Z</dcterms:modified>
</cp:coreProperties>
</file>