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.rolando.PROMESE\Desktop\PROMESE-CAL\Mantenimientos 2019\4 LOTES\Plantillas Mantenimiento 2019\"/>
    </mc:Choice>
  </mc:AlternateContent>
  <bookViews>
    <workbookView xWindow="0" yWindow="0" windowWidth="28800" windowHeight="12435" tabRatio="826"/>
  </bookViews>
  <sheets>
    <sheet name="LOTE II" sheetId="3" r:id="rId1"/>
  </sheets>
  <externalReferences>
    <externalReference r:id="rId2"/>
    <externalReference r:id="rId3"/>
    <externalReference r:id="rId4"/>
  </externalReferences>
  <definedNames>
    <definedName name="_xlnm.Print_Area" localSheetId="0">'LOTE II'!$A$1:$F$1548</definedName>
    <definedName name="Cargo">'[1]Base de Datos'!$GL$7:$GL$11</definedName>
    <definedName name="Nota">'[1]Base de Datos'!$GM$7:$GM$11</definedName>
  </definedNames>
  <calcPr calcId="152511"/>
</workbook>
</file>

<file path=xl/calcChain.xml><?xml version="1.0" encoding="utf-8"?>
<calcChain xmlns="http://schemas.openxmlformats.org/spreadsheetml/2006/main">
  <c r="A1492" i="3" l="1"/>
  <c r="A1444" i="3"/>
  <c r="A1387" i="3"/>
  <c r="A1389" i="3" s="1"/>
  <c r="A1392" i="3" s="1"/>
  <c r="A1394" i="3" s="1"/>
  <c r="A1399" i="3" s="1"/>
  <c r="A1403" i="3" s="1"/>
  <c r="A1406" i="3" s="1"/>
  <c r="A1408" i="3" s="1"/>
  <c r="A1413" i="3" s="1"/>
  <c r="A1415" i="3" s="1"/>
  <c r="A1417" i="3" s="1"/>
  <c r="A1419" i="3" s="1"/>
  <c r="A1421" i="3" s="1"/>
  <c r="A1425" i="3" s="1"/>
  <c r="A1427" i="3" s="1"/>
  <c r="A1429" i="3" s="1"/>
  <c r="F1390" i="3"/>
  <c r="F1389" i="3" s="1"/>
  <c r="F1391" i="3"/>
  <c r="F1392" i="3"/>
  <c r="F1393" i="3"/>
  <c r="F1395" i="3"/>
  <c r="F1396" i="3"/>
  <c r="F1397" i="3"/>
  <c r="F1398" i="3"/>
  <c r="F1400" i="3"/>
  <c r="F1401" i="3"/>
  <c r="F1402" i="3"/>
  <c r="F1404" i="3"/>
  <c r="F1403" i="3" s="1"/>
  <c r="F1405" i="3"/>
  <c r="F1406" i="3"/>
  <c r="F1407" i="3"/>
  <c r="F1409" i="3"/>
  <c r="F1410" i="3"/>
  <c r="F1411" i="3"/>
  <c r="F1412" i="3"/>
  <c r="F1413" i="3"/>
  <c r="F1414" i="3"/>
  <c r="F1416" i="3"/>
  <c r="F1415" i="3" s="1"/>
  <c r="F1418" i="3"/>
  <c r="F1417" i="3" s="1"/>
  <c r="F1420" i="3"/>
  <c r="F1419" i="3" s="1"/>
  <c r="F1422" i="3"/>
  <c r="F1421" i="3" s="1"/>
  <c r="F1423" i="3"/>
  <c r="F1424" i="3"/>
  <c r="F1425" i="3"/>
  <c r="F1426" i="3"/>
  <c r="F1428" i="3"/>
  <c r="F1427" i="3" s="1"/>
  <c r="F1430" i="3"/>
  <c r="F1429" i="3" s="1"/>
  <c r="F1432" i="3"/>
  <c r="F1431" i="3" s="1"/>
  <c r="F1433" i="3"/>
  <c r="F1435" i="3"/>
  <c r="F1434" i="3" s="1"/>
  <c r="F1436" i="3"/>
  <c r="F1437" i="3"/>
  <c r="F1439" i="3"/>
  <c r="F1438" i="3" s="1"/>
  <c r="F1441" i="3"/>
  <c r="F1440" i="3" s="1"/>
  <c r="A1446" i="3"/>
  <c r="A1449" i="3" s="1"/>
  <c r="A1451" i="3" s="1"/>
  <c r="A1455" i="3" s="1"/>
  <c r="A1458" i="3" s="1"/>
  <c r="A1460" i="3" s="1"/>
  <c r="A1462" i="3" s="1"/>
  <c r="A1464" i="3" s="1"/>
  <c r="A1466" i="3" s="1"/>
  <c r="A1468" i="3" s="1"/>
  <c r="A1470" i="3" s="1"/>
  <c r="A1472" i="3" s="1"/>
  <c r="A1474" i="3" s="1"/>
  <c r="A1476" i="3" s="1"/>
  <c r="A1478" i="3" s="1"/>
  <c r="A1480" i="3" s="1"/>
  <c r="A1482" i="3" s="1"/>
  <c r="A1484" i="3" s="1"/>
  <c r="A1486" i="3" s="1"/>
  <c r="A1488" i="3" s="1"/>
  <c r="F1447" i="3"/>
  <c r="F1446" i="3" s="1"/>
  <c r="F1448" i="3"/>
  <c r="F1450" i="3"/>
  <c r="F1449" i="3" s="1"/>
  <c r="F1452" i="3"/>
  <c r="F1453" i="3"/>
  <c r="F1454" i="3"/>
  <c r="F1455" i="3"/>
  <c r="F1456" i="3"/>
  <c r="F1457" i="3"/>
  <c r="F1459" i="3"/>
  <c r="F1458" i="3" s="1"/>
  <c r="F1461" i="3"/>
  <c r="F1460" i="3" s="1"/>
  <c r="F1463" i="3"/>
  <c r="F1462" i="3" s="1"/>
  <c r="F1465" i="3"/>
  <c r="F1464" i="3" s="1"/>
  <c r="F1466" i="3"/>
  <c r="F1467" i="3"/>
  <c r="F1468" i="3"/>
  <c r="F1469" i="3"/>
  <c r="F1471" i="3"/>
  <c r="F1470" i="3" s="1"/>
  <c r="F1473" i="3"/>
  <c r="F1472" i="3" s="1"/>
  <c r="F1475" i="3"/>
  <c r="F1474" i="3" s="1"/>
  <c r="F1477" i="3"/>
  <c r="F1476" i="3" s="1"/>
  <c r="F1478" i="3"/>
  <c r="F1479" i="3"/>
  <c r="F1481" i="3"/>
  <c r="F1480" i="3" s="1"/>
  <c r="F1483" i="3"/>
  <c r="F1482" i="3" s="1"/>
  <c r="F1485" i="3"/>
  <c r="F1484" i="3" s="1"/>
  <c r="F1486" i="3"/>
  <c r="F1487" i="3"/>
  <c r="F1488" i="3"/>
  <c r="F1489" i="3"/>
  <c r="F1495" i="3"/>
  <c r="F1494" i="3" s="1"/>
  <c r="F1496" i="3"/>
  <c r="F1498" i="3"/>
  <c r="F1497" i="3" s="1"/>
  <c r="F1500" i="3"/>
  <c r="F1499" i="3" s="1"/>
  <c r="F1501" i="3"/>
  <c r="F1502" i="3"/>
  <c r="F1503" i="3"/>
  <c r="F1505" i="3"/>
  <c r="F1506" i="3"/>
  <c r="F1507" i="3"/>
  <c r="F1504" i="3" s="1"/>
  <c r="F1509" i="3"/>
  <c r="F1508" i="3" s="1"/>
  <c r="F1510" i="3"/>
  <c r="F1511" i="3"/>
  <c r="F1513" i="3"/>
  <c r="F1512" i="3" s="1"/>
  <c r="F1515" i="3"/>
  <c r="F1514" i="3" s="1"/>
  <c r="F1517" i="3"/>
  <c r="F1516" i="3" s="1"/>
  <c r="F1519" i="3"/>
  <c r="F1518" i="3" s="1"/>
  <c r="F1520" i="3"/>
  <c r="F1521" i="3"/>
  <c r="F1522" i="3"/>
  <c r="F1524" i="3"/>
  <c r="F1523" i="3" s="1"/>
  <c r="F1526" i="3"/>
  <c r="F1525" i="3" s="1"/>
  <c r="F1528" i="3"/>
  <c r="F1527" i="3" s="1"/>
  <c r="F1530" i="3"/>
  <c r="F1529" i="3" s="1"/>
  <c r="F1531" i="3"/>
  <c r="F1532" i="3"/>
  <c r="A80" i="3"/>
  <c r="A131" i="3" s="1"/>
  <c r="A203" i="3" s="1"/>
  <c r="A262" i="3" s="1"/>
  <c r="A302" i="3" s="1"/>
  <c r="A350" i="3" s="1"/>
  <c r="A424" i="3" s="1"/>
  <c r="A488" i="3" s="1"/>
  <c r="A561" i="3" s="1"/>
  <c r="A620" i="3" s="1"/>
  <c r="A686" i="3" s="1"/>
  <c r="C689" i="3"/>
  <c r="F689" i="3" s="1"/>
  <c r="C690" i="3"/>
  <c r="F690" i="3"/>
  <c r="C692" i="3"/>
  <c r="F692" i="3" s="1"/>
  <c r="F693" i="3"/>
  <c r="F694" i="3"/>
  <c r="F696" i="3"/>
  <c r="F697" i="3"/>
  <c r="F698" i="3"/>
  <c r="F700" i="3"/>
  <c r="F701" i="3"/>
  <c r="F702" i="3"/>
  <c r="C704" i="3"/>
  <c r="F704" i="3" s="1"/>
  <c r="C705" i="3"/>
  <c r="F705" i="3" s="1"/>
  <c r="F707" i="3"/>
  <c r="F709" i="3"/>
  <c r="F710" i="3"/>
  <c r="F708" i="3" s="1"/>
  <c r="F712" i="3"/>
  <c r="F711" i="3" s="1"/>
  <c r="F714" i="3"/>
  <c r="F713" i="3" s="1"/>
  <c r="F715" i="3"/>
  <c r="F717" i="3"/>
  <c r="F718" i="3"/>
  <c r="F720" i="3"/>
  <c r="F719" i="3" s="1"/>
  <c r="F721" i="3"/>
  <c r="F722" i="3"/>
  <c r="F723" i="3"/>
  <c r="F725" i="3"/>
  <c r="F726" i="3"/>
  <c r="F727" i="3"/>
  <c r="F728" i="3"/>
  <c r="F730" i="3"/>
  <c r="F729" i="3" s="1"/>
  <c r="F731" i="3"/>
  <c r="F732" i="3"/>
  <c r="F733" i="3"/>
  <c r="F735" i="3"/>
  <c r="F736" i="3"/>
  <c r="F738" i="3"/>
  <c r="F737" i="3" s="1"/>
  <c r="F739" i="3"/>
  <c r="F741" i="3"/>
  <c r="F740" i="3" s="1"/>
  <c r="F742" i="3"/>
  <c r="F744" i="3"/>
  <c r="F743" i="3" s="1"/>
  <c r="F746" i="3"/>
  <c r="F747" i="3"/>
  <c r="F745" i="3" s="1"/>
  <c r="F748" i="3"/>
  <c r="F749" i="3"/>
  <c r="F750" i="3"/>
  <c r="F752" i="3"/>
  <c r="F751" i="3" s="1"/>
  <c r="F754" i="3"/>
  <c r="F753" i="3" s="1"/>
  <c r="C756" i="3"/>
  <c r="F756" i="3"/>
  <c r="F755" i="3" s="1"/>
  <c r="C759" i="3"/>
  <c r="C776" i="3" s="1"/>
  <c r="F776" i="3" s="1"/>
  <c r="C762" i="3"/>
  <c r="F762" i="3" s="1"/>
  <c r="C763" i="3"/>
  <c r="F763" i="3" s="1"/>
  <c r="C765" i="3"/>
  <c r="F765" i="3"/>
  <c r="F764" i="3" s="1"/>
  <c r="F766" i="3"/>
  <c r="C768" i="3"/>
  <c r="F768" i="3" s="1"/>
  <c r="F769" i="3"/>
  <c r="F770" i="3"/>
  <c r="F771" i="3"/>
  <c r="F773" i="3"/>
  <c r="F774" i="3"/>
  <c r="C779" i="3"/>
  <c r="F779" i="3" s="1"/>
  <c r="F778" i="3" s="1"/>
  <c r="F781" i="3"/>
  <c r="F780" i="3" s="1"/>
  <c r="F782" i="3"/>
  <c r="F783" i="3"/>
  <c r="F785" i="3"/>
  <c r="F784" i="3" s="1"/>
  <c r="F786" i="3"/>
  <c r="F787" i="3"/>
  <c r="F789" i="3"/>
  <c r="F788" i="3" s="1"/>
  <c r="F790" i="3"/>
  <c r="F792" i="3"/>
  <c r="F793" i="3"/>
  <c r="F794" i="3"/>
  <c r="F795" i="3"/>
  <c r="F796" i="3"/>
  <c r="F798" i="3"/>
  <c r="F799" i="3"/>
  <c r="F800" i="3"/>
  <c r="F802" i="3"/>
  <c r="F801" i="3" s="1"/>
  <c r="F804" i="3"/>
  <c r="F805" i="3"/>
  <c r="F807" i="3"/>
  <c r="F806" i="3" s="1"/>
  <c r="F809" i="3"/>
  <c r="F808" i="3" s="1"/>
  <c r="F811" i="3"/>
  <c r="F810" i="3" s="1"/>
  <c r="F813" i="3"/>
  <c r="F812" i="3" s="1"/>
  <c r="F815" i="3"/>
  <c r="F814" i="3" s="1"/>
  <c r="F817" i="3"/>
  <c r="F816" i="3" s="1"/>
  <c r="F819" i="3"/>
  <c r="F820" i="3"/>
  <c r="C823" i="3"/>
  <c r="C826" i="3"/>
  <c r="F826" i="3"/>
  <c r="C827" i="3"/>
  <c r="F827" i="3"/>
  <c r="C829" i="3"/>
  <c r="F829" i="3" s="1"/>
  <c r="F828" i="3" s="1"/>
  <c r="F831" i="3"/>
  <c r="F832" i="3"/>
  <c r="F834" i="3"/>
  <c r="F833" i="3" s="1"/>
  <c r="C836" i="3"/>
  <c r="F836" i="3" s="1"/>
  <c r="C837" i="3"/>
  <c r="F837" i="3" s="1"/>
  <c r="C838" i="3"/>
  <c r="F838" i="3" s="1"/>
  <c r="F839" i="3"/>
  <c r="F840" i="3"/>
  <c r="F841" i="3"/>
  <c r="F843" i="3"/>
  <c r="F844" i="3"/>
  <c r="F846" i="3"/>
  <c r="F845" i="3" s="1"/>
  <c r="F848" i="3"/>
  <c r="F849" i="3"/>
  <c r="F851" i="3"/>
  <c r="F852" i="3"/>
  <c r="F854" i="3"/>
  <c r="F853" i="3" s="1"/>
  <c r="F856" i="3"/>
  <c r="F857" i="3"/>
  <c r="F858" i="3"/>
  <c r="F859" i="3"/>
  <c r="F860" i="3"/>
  <c r="F861" i="3"/>
  <c r="F863" i="3"/>
  <c r="F862" i="3" s="1"/>
  <c r="F864" i="3"/>
  <c r="F865" i="3"/>
  <c r="F867" i="3"/>
  <c r="F866" i="3" s="1"/>
  <c r="F869" i="3"/>
  <c r="F868" i="3" s="1"/>
  <c r="F871" i="3"/>
  <c r="F870" i="3" s="1"/>
  <c r="F873" i="3"/>
  <c r="F872" i="3" s="1"/>
  <c r="C875" i="3"/>
  <c r="F875" i="3" s="1"/>
  <c r="F874" i="3" s="1"/>
  <c r="C878" i="3"/>
  <c r="C881" i="3"/>
  <c r="F881" i="3"/>
  <c r="C882" i="3"/>
  <c r="F882" i="3" s="1"/>
  <c r="F880" i="3" s="1"/>
  <c r="C884" i="3"/>
  <c r="F884" i="3" s="1"/>
  <c r="F885" i="3"/>
  <c r="F886" i="3"/>
  <c r="F888" i="3"/>
  <c r="F889" i="3"/>
  <c r="F891" i="3"/>
  <c r="F890" i="3" s="1"/>
  <c r="F892" i="3"/>
  <c r="C894" i="3"/>
  <c r="F894" i="3" s="1"/>
  <c r="F895" i="3"/>
  <c r="C896" i="3"/>
  <c r="F896" i="3" s="1"/>
  <c r="F897" i="3"/>
  <c r="F899" i="3"/>
  <c r="F900" i="3"/>
  <c r="F901" i="3"/>
  <c r="F903" i="3"/>
  <c r="F904" i="3"/>
  <c r="F906" i="3"/>
  <c r="F905" i="3" s="1"/>
  <c r="F908" i="3"/>
  <c r="F907" i="3" s="1"/>
  <c r="F910" i="3"/>
  <c r="F909" i="3" s="1"/>
  <c r="F912" i="3"/>
  <c r="F911" i="3" s="1"/>
  <c r="F914" i="3"/>
  <c r="F915" i="3"/>
  <c r="F917" i="3"/>
  <c r="F918" i="3"/>
  <c r="F916" i="3" s="1"/>
  <c r="F920" i="3"/>
  <c r="F921" i="3"/>
  <c r="F922" i="3"/>
  <c r="F923" i="3"/>
  <c r="F924" i="3"/>
  <c r="F925" i="3"/>
  <c r="F927" i="3"/>
  <c r="F928" i="3"/>
  <c r="F926" i="3" s="1"/>
  <c r="F929" i="3"/>
  <c r="F930" i="3"/>
  <c r="F932" i="3"/>
  <c r="F931" i="3" s="1"/>
  <c r="F933" i="3"/>
  <c r="F935" i="3"/>
  <c r="F936" i="3"/>
  <c r="F938" i="3"/>
  <c r="F939" i="3"/>
  <c r="F941" i="3"/>
  <c r="F940" i="3" s="1"/>
  <c r="C943" i="3"/>
  <c r="F943" i="3" s="1"/>
  <c r="F942" i="3" s="1"/>
  <c r="F945" i="3"/>
  <c r="F944" i="3" s="1"/>
  <c r="F946" i="3"/>
  <c r="F948" i="3"/>
  <c r="F949" i="3"/>
  <c r="F950" i="3"/>
  <c r="F951" i="3"/>
  <c r="F952" i="3"/>
  <c r="F953" i="3"/>
  <c r="C956" i="3"/>
  <c r="C959" i="3"/>
  <c r="F959" i="3" s="1"/>
  <c r="C960" i="3"/>
  <c r="F960" i="3" s="1"/>
  <c r="C962" i="3"/>
  <c r="F962" i="3" s="1"/>
  <c r="F963" i="3"/>
  <c r="F965" i="3"/>
  <c r="F966" i="3"/>
  <c r="F967" i="3"/>
  <c r="F969" i="3"/>
  <c r="F970" i="3"/>
  <c r="C972" i="3"/>
  <c r="F972" i="3" s="1"/>
  <c r="C973" i="3"/>
  <c r="F973" i="3" s="1"/>
  <c r="F975" i="3"/>
  <c r="F976" i="3"/>
  <c r="F977" i="3"/>
  <c r="F979" i="3"/>
  <c r="F980" i="3"/>
  <c r="F981" i="3"/>
  <c r="F983" i="3"/>
  <c r="F982" i="3" s="1"/>
  <c r="F985" i="3"/>
  <c r="F986" i="3"/>
  <c r="F987" i="3"/>
  <c r="F989" i="3"/>
  <c r="F988" i="3" s="1"/>
  <c r="F991" i="3"/>
  <c r="F990" i="3" s="1"/>
  <c r="F993" i="3"/>
  <c r="F994" i="3"/>
  <c r="F996" i="3"/>
  <c r="F995" i="3" s="1"/>
  <c r="F997" i="3"/>
  <c r="F999" i="3"/>
  <c r="F998" i="3" s="1"/>
  <c r="F1001" i="3"/>
  <c r="F1000" i="3" s="1"/>
  <c r="F1003" i="3"/>
  <c r="F1004" i="3"/>
  <c r="F1005" i="3"/>
  <c r="F1006" i="3"/>
  <c r="F1007" i="3"/>
  <c r="F1008" i="3"/>
  <c r="F1010" i="3"/>
  <c r="F1009" i="3" s="1"/>
  <c r="F1011" i="3"/>
  <c r="F1012" i="3"/>
  <c r="F1014" i="3"/>
  <c r="F1015" i="3"/>
  <c r="F1013" i="3" s="1"/>
  <c r="F1016" i="3"/>
  <c r="F1018" i="3"/>
  <c r="F1019" i="3"/>
  <c r="F1017" i="3" s="1"/>
  <c r="F1021" i="3"/>
  <c r="F1020" i="3" s="1"/>
  <c r="F1023" i="3"/>
  <c r="F1022" i="3" s="1"/>
  <c r="F1025" i="3"/>
  <c r="F1024" i="3" s="1"/>
  <c r="F1027" i="3"/>
  <c r="F1028" i="3"/>
  <c r="F1026" i="3" s="1"/>
  <c r="F1030" i="3"/>
  <c r="F1029" i="3" s="1"/>
  <c r="F1032" i="3"/>
  <c r="F1031" i="3" s="1"/>
  <c r="C1035" i="3"/>
  <c r="C1038" i="3"/>
  <c r="F1038" i="3" s="1"/>
  <c r="F1037" i="3" s="1"/>
  <c r="C1040" i="3"/>
  <c r="F1040" i="3" s="1"/>
  <c r="F1039" i="3" s="1"/>
  <c r="F1042" i="3"/>
  <c r="F1041" i="3" s="1"/>
  <c r="F1044" i="3"/>
  <c r="F1043" i="3" s="1"/>
  <c r="F1046" i="3"/>
  <c r="F1047" i="3"/>
  <c r="F1049" i="3"/>
  <c r="F1048" i="3" s="1"/>
  <c r="F1051" i="3"/>
  <c r="F1052" i="3"/>
  <c r="F1054" i="3"/>
  <c r="F1053" i="3" s="1"/>
  <c r="F1056" i="3"/>
  <c r="F1055" i="3" s="1"/>
  <c r="F1058" i="3"/>
  <c r="F1059" i="3"/>
  <c r="F1060" i="3"/>
  <c r="F1062" i="3"/>
  <c r="F1061" i="3" s="1"/>
  <c r="F1063" i="3"/>
  <c r="F1065" i="3"/>
  <c r="F1064" i="3" s="1"/>
  <c r="F1067" i="3"/>
  <c r="F1068" i="3"/>
  <c r="F1069" i="3"/>
  <c r="F1070" i="3"/>
  <c r="F1071" i="3"/>
  <c r="F1072" i="3"/>
  <c r="F1074" i="3"/>
  <c r="F1073" i="3" s="1"/>
  <c r="F1076" i="3"/>
  <c r="F1075" i="3" s="1"/>
  <c r="F1078" i="3"/>
  <c r="F1077" i="3" s="1"/>
  <c r="F1079" i="3"/>
  <c r="F1080" i="3"/>
  <c r="F1082" i="3"/>
  <c r="F1081" i="3" s="1"/>
  <c r="F1084" i="3"/>
  <c r="F1085" i="3"/>
  <c r="F1086" i="3"/>
  <c r="F1088" i="3"/>
  <c r="F1087" i="3" s="1"/>
  <c r="F1090" i="3"/>
  <c r="F1089" i="3" s="1"/>
  <c r="C1093" i="3"/>
  <c r="C1096" i="3"/>
  <c r="F1096" i="3"/>
  <c r="F1095" i="3" s="1"/>
  <c r="C1098" i="3"/>
  <c r="F1098" i="3" s="1"/>
  <c r="F1097" i="3" s="1"/>
  <c r="F1100" i="3"/>
  <c r="F1099" i="3" s="1"/>
  <c r="F1102" i="3"/>
  <c r="F1101" i="3" s="1"/>
  <c r="F1104" i="3"/>
  <c r="F1105" i="3"/>
  <c r="F1107" i="3"/>
  <c r="F1106" i="3" s="1"/>
  <c r="F1109" i="3"/>
  <c r="F1108" i="3" s="1"/>
  <c r="F1110" i="3"/>
  <c r="F1112" i="3"/>
  <c r="F1111" i="3" s="1"/>
  <c r="F1114" i="3"/>
  <c r="F1115" i="3"/>
  <c r="F1116" i="3"/>
  <c r="F1117" i="3"/>
  <c r="F1118" i="3"/>
  <c r="F1120" i="3"/>
  <c r="F1119" i="3" s="1"/>
  <c r="F1122" i="3"/>
  <c r="F1121" i="3" s="1"/>
  <c r="F1124" i="3"/>
  <c r="F1123" i="3" s="1"/>
  <c r="F1126" i="3"/>
  <c r="F1125" i="3" s="1"/>
  <c r="F1128" i="3"/>
  <c r="F1127" i="3" s="1"/>
  <c r="F1130" i="3"/>
  <c r="F1129" i="3" s="1"/>
  <c r="C1133" i="3"/>
  <c r="C1136" i="3"/>
  <c r="F1136" i="3" s="1"/>
  <c r="F1135" i="3" s="1"/>
  <c r="C1137" i="3"/>
  <c r="F1137" i="3" s="1"/>
  <c r="C1139" i="3"/>
  <c r="F1139" i="3" s="1"/>
  <c r="F1140" i="3"/>
  <c r="F1141" i="3"/>
  <c r="F1143" i="3"/>
  <c r="F1142" i="3" s="1"/>
  <c r="C1145" i="3"/>
  <c r="F1145" i="3" s="1"/>
  <c r="C1146" i="3"/>
  <c r="F1146" i="3" s="1"/>
  <c r="C1147" i="3"/>
  <c r="F1147" i="3"/>
  <c r="C1148" i="3"/>
  <c r="F1148" i="3" s="1"/>
  <c r="F1150" i="3"/>
  <c r="F1149" i="3" s="1"/>
  <c r="F1152" i="3"/>
  <c r="F1151" i="3" s="1"/>
  <c r="F1153" i="3"/>
  <c r="F1154" i="3"/>
  <c r="F1156" i="3"/>
  <c r="F1155" i="3" s="1"/>
  <c r="F1158" i="3"/>
  <c r="F1157" i="3" s="1"/>
  <c r="F1160" i="3"/>
  <c r="F1161" i="3"/>
  <c r="F1159" i="3" s="1"/>
  <c r="F1163" i="3"/>
  <c r="F1162" i="3" s="1"/>
  <c r="F1165" i="3"/>
  <c r="F1166" i="3"/>
  <c r="F1167" i="3"/>
  <c r="F1168" i="3"/>
  <c r="F1169" i="3"/>
  <c r="F1171" i="3"/>
  <c r="F1170" i="3" s="1"/>
  <c r="F1173" i="3"/>
  <c r="F1172" i="3" s="1"/>
  <c r="F1175" i="3"/>
  <c r="F1174" i="3" s="1"/>
  <c r="C1177" i="3"/>
  <c r="F1177" i="3" s="1"/>
  <c r="F1176" i="3" s="1"/>
  <c r="F1179" i="3"/>
  <c r="F1178" i="3" s="1"/>
  <c r="F1181" i="3"/>
  <c r="F1180" i="3" s="1"/>
  <c r="C1183" i="3"/>
  <c r="F1183" i="3" s="1"/>
  <c r="F1182" i="3" s="1"/>
  <c r="F1185" i="3"/>
  <c r="F1184" i="3" s="1"/>
  <c r="C1188" i="3"/>
  <c r="C1205" i="3" s="1"/>
  <c r="F1205" i="3" s="1"/>
  <c r="C1191" i="3"/>
  <c r="F1191" i="3" s="1"/>
  <c r="C1192" i="3"/>
  <c r="F1192" i="3" s="1"/>
  <c r="C1194" i="3"/>
  <c r="F1194" i="3" s="1"/>
  <c r="F1195" i="3"/>
  <c r="F1196" i="3"/>
  <c r="F1198" i="3"/>
  <c r="F1199" i="3"/>
  <c r="F1201" i="3"/>
  <c r="F1202" i="3"/>
  <c r="C1203" i="3"/>
  <c r="F1203" i="3"/>
  <c r="C1207" i="3"/>
  <c r="F1207" i="3" s="1"/>
  <c r="F1208" i="3"/>
  <c r="F1209" i="3"/>
  <c r="F1210" i="3"/>
  <c r="F1212" i="3"/>
  <c r="F1213" i="3"/>
  <c r="F1214" i="3"/>
  <c r="F1216" i="3"/>
  <c r="F1217" i="3"/>
  <c r="F1218" i="3"/>
  <c r="F1220" i="3"/>
  <c r="F1221" i="3"/>
  <c r="F1223" i="3"/>
  <c r="F1222" i="3" s="1"/>
  <c r="F1225" i="3"/>
  <c r="F1226" i="3"/>
  <c r="F1227" i="3"/>
  <c r="F1228" i="3"/>
  <c r="F1230" i="3"/>
  <c r="F1229" i="3" s="1"/>
  <c r="F1232" i="3"/>
  <c r="F1231" i="3" s="1"/>
  <c r="F1233" i="3"/>
  <c r="F1234" i="3"/>
  <c r="F1236" i="3"/>
  <c r="F1235" i="3" s="1"/>
  <c r="F1238" i="3"/>
  <c r="F1239" i="3"/>
  <c r="F1240" i="3"/>
  <c r="F1241" i="3"/>
  <c r="F1242" i="3"/>
  <c r="F1243" i="3"/>
  <c r="F1245" i="3"/>
  <c r="F1244" i="3" s="1"/>
  <c r="F1246" i="3"/>
  <c r="F1248" i="3"/>
  <c r="F1249" i="3"/>
  <c r="F1251" i="3"/>
  <c r="F1252" i="3"/>
  <c r="F1254" i="3"/>
  <c r="F1253" i="3" s="1"/>
  <c r="F1255" i="3"/>
  <c r="F1257" i="3"/>
  <c r="F1256" i="3" s="1"/>
  <c r="F1259" i="3"/>
  <c r="F1260" i="3"/>
  <c r="F1261" i="3"/>
  <c r="F1263" i="3"/>
  <c r="F1264" i="3"/>
  <c r="F1265" i="3"/>
  <c r="F1266" i="3"/>
  <c r="F1267" i="3"/>
  <c r="F1269" i="3"/>
  <c r="F1268" i="3" s="1"/>
  <c r="F1271" i="3"/>
  <c r="F1270" i="3" s="1"/>
  <c r="F1272" i="3"/>
  <c r="C1275" i="3"/>
  <c r="C1278" i="3"/>
  <c r="F1278" i="3" s="1"/>
  <c r="C1279" i="3"/>
  <c r="F1279" i="3"/>
  <c r="C1281" i="3"/>
  <c r="F1281" i="3" s="1"/>
  <c r="F1282" i="3"/>
  <c r="F1284" i="3"/>
  <c r="F1285" i="3"/>
  <c r="F1286" i="3"/>
  <c r="F1288" i="3"/>
  <c r="F1287" i="3" s="1"/>
  <c r="F1289" i="3"/>
  <c r="F1291" i="3"/>
  <c r="F1292" i="3"/>
  <c r="F1294" i="3"/>
  <c r="F1293" i="3" s="1"/>
  <c r="F1296" i="3"/>
  <c r="F1295" i="3" s="1"/>
  <c r="F1298" i="3"/>
  <c r="F1297" i="3" s="1"/>
  <c r="F1299" i="3"/>
  <c r="F1301" i="3"/>
  <c r="F1300" i="3" s="1"/>
  <c r="F1303" i="3"/>
  <c r="F1302" i="3" s="1"/>
  <c r="F1305" i="3"/>
  <c r="F1304" i="3" s="1"/>
  <c r="F1307" i="3"/>
  <c r="F1308" i="3"/>
  <c r="F1310" i="3"/>
  <c r="F1311" i="3"/>
  <c r="F1312" i="3"/>
  <c r="F1313" i="3"/>
  <c r="F1314" i="3"/>
  <c r="F1315" i="3"/>
  <c r="F1316" i="3"/>
  <c r="F1318" i="3"/>
  <c r="F1317" i="3" s="1"/>
  <c r="F1319" i="3"/>
  <c r="F1321" i="3"/>
  <c r="F1320" i="3" s="1"/>
  <c r="F1323" i="3"/>
  <c r="F1322" i="3" s="1"/>
  <c r="F1325" i="3"/>
  <c r="F1324" i="3" s="1"/>
  <c r="C1327" i="3"/>
  <c r="F1327" i="3" s="1"/>
  <c r="F1326" i="3" s="1"/>
  <c r="F1329" i="3"/>
  <c r="F1330" i="3"/>
  <c r="F1332" i="3"/>
  <c r="F1333" i="3"/>
  <c r="F1335" i="3"/>
  <c r="F1334" i="3" s="1"/>
  <c r="C1338" i="3"/>
  <c r="C1341" i="3"/>
  <c r="F1341" i="3" s="1"/>
  <c r="C1342" i="3"/>
  <c r="F1342" i="3" s="1"/>
  <c r="C1344" i="3"/>
  <c r="F1344" i="3"/>
  <c r="F1343" i="3" s="1"/>
  <c r="F1345" i="3"/>
  <c r="F1346" i="3"/>
  <c r="F1347" i="3"/>
  <c r="F1349" i="3"/>
  <c r="F1348" i="3" s="1"/>
  <c r="F1350" i="3"/>
  <c r="F1351" i="3"/>
  <c r="F1353" i="3"/>
  <c r="F1354" i="3"/>
  <c r="F1352" i="3" s="1"/>
  <c r="F1356" i="3"/>
  <c r="F1355" i="3" s="1"/>
  <c r="F1358" i="3"/>
  <c r="F1357" i="3" s="1"/>
  <c r="F1359" i="3"/>
  <c r="F1361" i="3"/>
  <c r="F1362" i="3"/>
  <c r="F1364" i="3"/>
  <c r="F1363" i="3" s="1"/>
  <c r="F1366" i="3"/>
  <c r="F1365" i="3" s="1"/>
  <c r="F1368" i="3"/>
  <c r="F1367" i="3" s="1"/>
  <c r="F1370" i="3"/>
  <c r="F1371" i="3"/>
  <c r="F1373" i="3"/>
  <c r="F1372" i="3" s="1"/>
  <c r="F1374" i="3"/>
  <c r="F1375" i="3"/>
  <c r="F1377" i="3"/>
  <c r="F1378" i="3"/>
  <c r="F1379" i="3"/>
  <c r="F1380" i="3"/>
  <c r="F1382" i="3"/>
  <c r="F1381" i="3" s="1"/>
  <c r="F1384" i="3"/>
  <c r="F1383" i="3" s="1"/>
  <c r="F1534" i="3" l="1"/>
  <c r="F1360" i="3"/>
  <c r="F1103" i="3"/>
  <c r="F1290" i="3"/>
  <c r="F1399" i="3"/>
  <c r="F1443" i="3" s="1"/>
  <c r="F1451" i="3"/>
  <c r="F1491" i="3" s="1"/>
  <c r="F1408" i="3"/>
  <c r="F1211" i="3"/>
  <c r="F1331" i="3"/>
  <c r="F1250" i="3"/>
  <c r="F1394" i="3"/>
  <c r="F1376" i="3"/>
  <c r="F1328" i="3"/>
  <c r="F883" i="3"/>
  <c r="F937" i="3"/>
  <c r="F902" i="3"/>
  <c r="F947" i="3"/>
  <c r="F934" i="3"/>
  <c r="F847" i="3"/>
  <c r="F855" i="3"/>
  <c r="F850" i="3"/>
  <c r="F724" i="3"/>
  <c r="F691" i="3"/>
  <c r="A1431" i="3"/>
  <c r="A1434" i="3" s="1"/>
  <c r="A1436" i="3" s="1"/>
  <c r="A1438" i="3" s="1"/>
  <c r="A1440" i="3" s="1"/>
  <c r="A1494" i="3"/>
  <c r="A1497" i="3" s="1"/>
  <c r="A1499" i="3" s="1"/>
  <c r="A1504" i="3" s="1"/>
  <c r="A1508" i="3" s="1"/>
  <c r="A1510" i="3" s="1"/>
  <c r="A1512" i="3" s="1"/>
  <c r="A1514" i="3" s="1"/>
  <c r="A1516" i="3" s="1"/>
  <c r="A1518" i="3" s="1"/>
  <c r="A1520" i="3" s="1"/>
  <c r="A1523" i="3" s="1"/>
  <c r="A1525" i="3" s="1"/>
  <c r="A1527" i="3" s="1"/>
  <c r="A1529" i="3" s="1"/>
  <c r="A1531" i="3" s="1"/>
  <c r="A688" i="3"/>
  <c r="A691" i="3" s="1"/>
  <c r="A695" i="3" s="1"/>
  <c r="A699" i="3" s="1"/>
  <c r="A703" i="3" s="1"/>
  <c r="A706" i="3" s="1"/>
  <c r="A708" i="3" s="1"/>
  <c r="A711" i="3" s="1"/>
  <c r="A713" i="3" s="1"/>
  <c r="A716" i="3" s="1"/>
  <c r="A719" i="3" s="1"/>
  <c r="A721" i="3" s="1"/>
  <c r="A724" i="3" s="1"/>
  <c r="A729" i="3" s="1"/>
  <c r="A731" i="3" s="1"/>
  <c r="A734" i="3" s="1"/>
  <c r="A737" i="3" s="1"/>
  <c r="A740" i="3" s="1"/>
  <c r="A743" i="3" s="1"/>
  <c r="A745" i="3" s="1"/>
  <c r="A748" i="3" s="1"/>
  <c r="A751" i="3" s="1"/>
  <c r="A753" i="3" s="1"/>
  <c r="A755" i="3" s="1"/>
  <c r="A759" i="3"/>
  <c r="F1144" i="3"/>
  <c r="F1066" i="3"/>
  <c r="F1092" i="3" s="1"/>
  <c r="F767" i="3"/>
  <c r="F1369" i="3"/>
  <c r="F1283" i="3"/>
  <c r="F1237" i="3"/>
  <c r="F1224" i="3"/>
  <c r="C1206" i="3"/>
  <c r="F1206" i="3" s="1"/>
  <c r="F1002" i="3"/>
  <c r="F984" i="3"/>
  <c r="F961" i="3"/>
  <c r="F919" i="3"/>
  <c r="F803" i="3"/>
  <c r="F695" i="3"/>
  <c r="F1280" i="3"/>
  <c r="F1258" i="3"/>
  <c r="F1193" i="3"/>
  <c r="F1164" i="3"/>
  <c r="F1187" i="3" s="1"/>
  <c r="F887" i="3"/>
  <c r="F791" i="3"/>
  <c r="F734" i="3"/>
  <c r="F716" i="3"/>
  <c r="F1197" i="3"/>
  <c r="F1045" i="3"/>
  <c r="F1309" i="3"/>
  <c r="F1262" i="3"/>
  <c r="F1247" i="3"/>
  <c r="F1138" i="3"/>
  <c r="F992" i="3"/>
  <c r="F968" i="3"/>
  <c r="F842" i="3"/>
  <c r="F772" i="3"/>
  <c r="F974" i="3"/>
  <c r="C777" i="3"/>
  <c r="F777" i="3" s="1"/>
  <c r="F775" i="3" s="1"/>
  <c r="F1083" i="3"/>
  <c r="F898" i="3"/>
  <c r="F688" i="3"/>
  <c r="F1219" i="3"/>
  <c r="F1190" i="3"/>
  <c r="F1113" i="3"/>
  <c r="F1050" i="3"/>
  <c r="F978" i="3"/>
  <c r="F913" i="3"/>
  <c r="F830" i="3"/>
  <c r="F797" i="3"/>
  <c r="F699" i="3"/>
  <c r="F1306" i="3"/>
  <c r="F825" i="3"/>
  <c r="F1277" i="3"/>
  <c r="F1337" i="3" s="1"/>
  <c r="F1215" i="3"/>
  <c r="F1200" i="3"/>
  <c r="F1057" i="3"/>
  <c r="F964" i="3"/>
  <c r="F818" i="3"/>
  <c r="F761" i="3"/>
  <c r="F1204" i="3"/>
  <c r="F971" i="3"/>
  <c r="F958" i="3"/>
  <c r="F835" i="3"/>
  <c r="F706" i="3"/>
  <c r="F1340" i="3"/>
  <c r="F1386" i="3" s="1"/>
  <c r="F1132" i="3"/>
  <c r="F893" i="3"/>
  <c r="F703" i="3"/>
  <c r="F1274" i="3" l="1"/>
  <c r="F955" i="3"/>
  <c r="F877" i="3"/>
  <c r="F822" i="3"/>
  <c r="F1034" i="3"/>
  <c r="A823" i="3"/>
  <c r="A761" i="3"/>
  <c r="A764" i="3" s="1"/>
  <c r="A767" i="3" s="1"/>
  <c r="A772" i="3" s="1"/>
  <c r="A775" i="3" s="1"/>
  <c r="A778" i="3" s="1"/>
  <c r="A780" i="3" s="1"/>
  <c r="A784" i="3" s="1"/>
  <c r="A786" i="3" s="1"/>
  <c r="A788" i="3" s="1"/>
  <c r="A791" i="3" s="1"/>
  <c r="A797" i="3" s="1"/>
  <c r="A801" i="3" s="1"/>
  <c r="A803" i="3" s="1"/>
  <c r="A806" i="3" s="1"/>
  <c r="A808" i="3" s="1"/>
  <c r="A810" i="3" s="1"/>
  <c r="A812" i="3" s="1"/>
  <c r="A814" i="3" s="1"/>
  <c r="A816" i="3" s="1"/>
  <c r="A818" i="3" s="1"/>
  <c r="F758" i="3"/>
  <c r="A878" i="3" l="1"/>
  <c r="A825" i="3"/>
  <c r="A828" i="3" s="1"/>
  <c r="A830" i="3" s="1"/>
  <c r="A833" i="3" s="1"/>
  <c r="A835" i="3" s="1"/>
  <c r="A840" i="3" s="1"/>
  <c r="A842" i="3" s="1"/>
  <c r="A845" i="3" s="1"/>
  <c r="A847" i="3" s="1"/>
  <c r="A850" i="3" s="1"/>
  <c r="A853" i="3" s="1"/>
  <c r="A855" i="3" s="1"/>
  <c r="A862" i="3" s="1"/>
  <c r="A864" i="3" s="1"/>
  <c r="A866" i="3" s="1"/>
  <c r="A868" i="3" s="1"/>
  <c r="A870" i="3" s="1"/>
  <c r="A872" i="3" s="1"/>
  <c r="A874" i="3" s="1"/>
  <c r="C14" i="3"/>
  <c r="A956" i="3" l="1"/>
  <c r="A880" i="3"/>
  <c r="A883" i="3" s="1"/>
  <c r="A887" i="3" s="1"/>
  <c r="A890" i="3" s="1"/>
  <c r="A893" i="3" s="1"/>
  <c r="A898" i="3" s="1"/>
  <c r="A902" i="3" s="1"/>
  <c r="A905" i="3" s="1"/>
  <c r="A907" i="3" s="1"/>
  <c r="A909" i="3" s="1"/>
  <c r="A911" i="3" s="1"/>
  <c r="A913" i="3" s="1"/>
  <c r="A916" i="3" s="1"/>
  <c r="A919" i="3" s="1"/>
  <c r="A926" i="3" s="1"/>
  <c r="A929" i="3" s="1"/>
  <c r="A931" i="3" s="1"/>
  <c r="A934" i="3" s="1"/>
  <c r="A937" i="3" s="1"/>
  <c r="A940" i="3" s="1"/>
  <c r="A942" i="3" s="1"/>
  <c r="A944" i="3" s="1"/>
  <c r="A947" i="3" s="1"/>
  <c r="A952" i="3" s="1"/>
  <c r="A1035" i="3" l="1"/>
  <c r="A958" i="3"/>
  <c r="A961" i="3" s="1"/>
  <c r="A964" i="3" s="1"/>
  <c r="A968" i="3" s="1"/>
  <c r="A971" i="3" s="1"/>
  <c r="A974" i="3" s="1"/>
  <c r="A978" i="3" s="1"/>
  <c r="A982" i="3" s="1"/>
  <c r="A984" i="3" s="1"/>
  <c r="A988" i="3" s="1"/>
  <c r="A990" i="3" s="1"/>
  <c r="A992" i="3" s="1"/>
  <c r="A995" i="3" s="1"/>
  <c r="A998" i="3" s="1"/>
  <c r="A1000" i="3" s="1"/>
  <c r="A1002" i="3" s="1"/>
  <c r="A1009" i="3" s="1"/>
  <c r="A1011" i="3" s="1"/>
  <c r="A1013" i="3" s="1"/>
  <c r="A1017" i="3" s="1"/>
  <c r="A1020" i="3" s="1"/>
  <c r="A1022" i="3" s="1"/>
  <c r="A1024" i="3" s="1"/>
  <c r="A1026" i="3" s="1"/>
  <c r="A1029" i="3" s="1"/>
  <c r="A1031" i="3" s="1"/>
  <c r="A1093" i="3" l="1"/>
  <c r="A1037" i="3"/>
  <c r="A1039" i="3" s="1"/>
  <c r="A1041" i="3" s="1"/>
  <c r="A1043" i="3" s="1"/>
  <c r="A1045" i="3" s="1"/>
  <c r="A1048" i="3" s="1"/>
  <c r="A1050" i="3" s="1"/>
  <c r="A1053" i="3" s="1"/>
  <c r="A1055" i="3" s="1"/>
  <c r="A1057" i="3" s="1"/>
  <c r="A1061" i="3" s="1"/>
  <c r="A1064" i="3" s="1"/>
  <c r="A1066" i="3" s="1"/>
  <c r="A1073" i="3" s="1"/>
  <c r="A1075" i="3" s="1"/>
  <c r="A1077" i="3" s="1"/>
  <c r="A1079" i="3" s="1"/>
  <c r="A1081" i="3" s="1"/>
  <c r="A1083" i="3" s="1"/>
  <c r="A1087" i="3" s="1"/>
  <c r="A1089" i="3" s="1"/>
  <c r="A1133" i="3" l="1"/>
  <c r="A1095" i="3"/>
  <c r="A1097" i="3" s="1"/>
  <c r="A1099" i="3" s="1"/>
  <c r="A1101" i="3" s="1"/>
  <c r="A1103" i="3" s="1"/>
  <c r="A1106" i="3" s="1"/>
  <c r="A1108" i="3" s="1"/>
  <c r="A1111" i="3" s="1"/>
  <c r="A1113" i="3" s="1"/>
  <c r="A1119" i="3" s="1"/>
  <c r="A1121" i="3" s="1"/>
  <c r="A1123" i="3" s="1"/>
  <c r="A1125" i="3" s="1"/>
  <c r="A1127" i="3" s="1"/>
  <c r="A1129" i="3" s="1"/>
  <c r="A1188" i="3" l="1"/>
  <c r="A1135" i="3"/>
  <c r="A1138" i="3" s="1"/>
  <c r="A1142" i="3" s="1"/>
  <c r="A1144" i="3" s="1"/>
  <c r="A1149" i="3" s="1"/>
  <c r="A1151" i="3" s="1"/>
  <c r="A1153" i="3" s="1"/>
  <c r="A1155" i="3" s="1"/>
  <c r="A1157" i="3" s="1"/>
  <c r="A1159" i="3" s="1"/>
  <c r="A1162" i="3" s="1"/>
  <c r="A1164" i="3" s="1"/>
  <c r="A1170" i="3" s="1"/>
  <c r="A1172" i="3" s="1"/>
  <c r="A1174" i="3" s="1"/>
  <c r="A1176" i="3" s="1"/>
  <c r="A1178" i="3" s="1"/>
  <c r="A1180" i="3" s="1"/>
  <c r="A1182" i="3" s="1"/>
  <c r="A1184" i="3" s="1"/>
  <c r="A1190" i="3" l="1"/>
  <c r="A1193" i="3" s="1"/>
  <c r="A1197" i="3" s="1"/>
  <c r="A1200" i="3" s="1"/>
  <c r="A1204" i="3" s="1"/>
  <c r="A1211" i="3" s="1"/>
  <c r="A1215" i="3" s="1"/>
  <c r="A1219" i="3" s="1"/>
  <c r="A1222" i="3" s="1"/>
  <c r="A1224" i="3" s="1"/>
  <c r="A1227" i="3" s="1"/>
  <c r="A1229" i="3" s="1"/>
  <c r="A1231" i="3" s="1"/>
  <c r="A1235" i="3" s="1"/>
  <c r="A1237" i="3" s="1"/>
  <c r="A1244" i="3" s="1"/>
  <c r="A1247" i="3" s="1"/>
  <c r="A1250" i="3" s="1"/>
  <c r="A1253" i="3" s="1"/>
  <c r="A1256" i="3" s="1"/>
  <c r="A1258" i="3" s="1"/>
  <c r="A1262" i="3" s="1"/>
  <c r="A1268" i="3" s="1"/>
  <c r="A1270" i="3" s="1"/>
  <c r="A1272" i="3" s="1"/>
  <c r="A1275" i="3"/>
  <c r="A1338" i="3" l="1"/>
  <c r="A1340" i="3" s="1"/>
  <c r="A1343" i="3" s="1"/>
  <c r="A1346" i="3" s="1"/>
  <c r="A1348" i="3" s="1"/>
  <c r="A1350" i="3" s="1"/>
  <c r="A1352" i="3" s="1"/>
  <c r="A1355" i="3" s="1"/>
  <c r="A1357" i="3" s="1"/>
  <c r="A1360" i="3" s="1"/>
  <c r="A1363" i="3" s="1"/>
  <c r="A1365" i="3" s="1"/>
  <c r="A1367" i="3" s="1"/>
  <c r="A1369" i="3" s="1"/>
  <c r="A1372" i="3" s="1"/>
  <c r="A1374" i="3" s="1"/>
  <c r="A1376" i="3" s="1"/>
  <c r="A1381" i="3" s="1"/>
  <c r="A1383" i="3" s="1"/>
  <c r="A1277" i="3"/>
  <c r="A1280" i="3" s="1"/>
  <c r="A1283" i="3" s="1"/>
  <c r="A1287" i="3" s="1"/>
  <c r="A1290" i="3" s="1"/>
  <c r="A1293" i="3" s="1"/>
  <c r="A1295" i="3" s="1"/>
  <c r="A1297" i="3" s="1"/>
  <c r="A1300" i="3" s="1"/>
  <c r="A1302" i="3" s="1"/>
  <c r="A1304" i="3" s="1"/>
  <c r="A1306" i="3" s="1"/>
  <c r="A1309" i="3" s="1"/>
  <c r="A1317" i="3" s="1"/>
  <c r="A1320" i="3" s="1"/>
  <c r="A1322" i="3" s="1"/>
  <c r="A1324" i="3" s="1"/>
  <c r="A1326" i="3" s="1"/>
  <c r="A1328" i="3" s="1"/>
  <c r="A1331" i="3" s="1"/>
  <c r="A1334" i="3" s="1"/>
  <c r="F361" i="3"/>
  <c r="F679" i="3"/>
  <c r="C504" i="3" l="1"/>
  <c r="C503" i="3"/>
  <c r="F683" i="3" l="1"/>
  <c r="F682" i="3" s="1"/>
  <c r="F681" i="3"/>
  <c r="F677" i="3"/>
  <c r="F676" i="3" s="1"/>
  <c r="F675" i="3"/>
  <c r="F674" i="3" s="1"/>
  <c r="F673" i="3"/>
  <c r="F672" i="3" s="1"/>
  <c r="F671" i="3"/>
  <c r="F670" i="3" s="1"/>
  <c r="F669" i="3"/>
  <c r="F668" i="3" s="1"/>
  <c r="F667" i="3"/>
  <c r="F666" i="3" s="1"/>
  <c r="F665" i="3"/>
  <c r="F664" i="3"/>
  <c r="F662" i="3"/>
  <c r="F661" i="3" s="1"/>
  <c r="F660" i="3"/>
  <c r="F659" i="3"/>
  <c r="F658" i="3"/>
  <c r="F657" i="3"/>
  <c r="F656" i="3"/>
  <c r="F654" i="3"/>
  <c r="F653" i="3" s="1"/>
  <c r="F652" i="3"/>
  <c r="F651" i="3"/>
  <c r="F649" i="3"/>
  <c r="F648" i="3"/>
  <c r="F647" i="3"/>
  <c r="F643" i="3"/>
  <c r="F642" i="3" s="1"/>
  <c r="F641" i="3"/>
  <c r="F640" i="3" s="1"/>
  <c r="F639" i="3"/>
  <c r="F638" i="3" s="1"/>
  <c r="F637" i="3"/>
  <c r="F636" i="3"/>
  <c r="F634" i="3"/>
  <c r="F633" i="3"/>
  <c r="F631" i="3"/>
  <c r="F630" i="3"/>
  <c r="F628" i="3"/>
  <c r="F627" i="3"/>
  <c r="C626" i="3"/>
  <c r="F626" i="3" s="1"/>
  <c r="C624" i="3"/>
  <c r="C623" i="3"/>
  <c r="F617" i="3"/>
  <c r="F616" i="3" s="1"/>
  <c r="F615" i="3"/>
  <c r="F614" i="3" s="1"/>
  <c r="F613" i="3"/>
  <c r="F612" i="3"/>
  <c r="F610" i="3"/>
  <c r="F609" i="3" s="1"/>
  <c r="F608" i="3"/>
  <c r="F607" i="3" s="1"/>
  <c r="F606" i="3"/>
  <c r="F605" i="3"/>
  <c r="F603" i="3"/>
  <c r="F602" i="3" s="1"/>
  <c r="F601" i="3"/>
  <c r="F600" i="3" s="1"/>
  <c r="F599" i="3"/>
  <c r="F598" i="3"/>
  <c r="F596" i="3"/>
  <c r="F595" i="3"/>
  <c r="F594" i="3"/>
  <c r="F593" i="3"/>
  <c r="F592" i="3"/>
  <c r="F591" i="3"/>
  <c r="F588" i="3"/>
  <c r="F587" i="3"/>
  <c r="F583" i="3"/>
  <c r="F582" i="3" s="1"/>
  <c r="F581" i="3"/>
  <c r="F580" i="3" s="1"/>
  <c r="F578" i="3"/>
  <c r="F576" i="3"/>
  <c r="F575" i="3" s="1"/>
  <c r="F574" i="3"/>
  <c r="F573" i="3"/>
  <c r="F572" i="3"/>
  <c r="F571" i="3"/>
  <c r="F569" i="3"/>
  <c r="F568" i="3"/>
  <c r="C567" i="3"/>
  <c r="F567" i="3" s="1"/>
  <c r="C565" i="3"/>
  <c r="C564" i="3"/>
  <c r="F558" i="3"/>
  <c r="F557" i="3" s="1"/>
  <c r="F556" i="3"/>
  <c r="F555" i="3" s="1"/>
  <c r="F554" i="3"/>
  <c r="F553" i="3" s="1"/>
  <c r="F552" i="3"/>
  <c r="F549" i="3"/>
  <c r="F548" i="3"/>
  <c r="F546" i="3"/>
  <c r="F545" i="3" s="1"/>
  <c r="F544" i="3"/>
  <c r="F543" i="3"/>
  <c r="F542" i="3"/>
  <c r="F540" i="3"/>
  <c r="F539" i="3"/>
  <c r="F537" i="3"/>
  <c r="F536" i="3" s="1"/>
  <c r="F535" i="3"/>
  <c r="F534" i="3" s="1"/>
  <c r="F533" i="3"/>
  <c r="F532" i="3"/>
  <c r="F531" i="3"/>
  <c r="F530" i="3"/>
  <c r="F529" i="3"/>
  <c r="F528" i="3"/>
  <c r="F527" i="3"/>
  <c r="F525" i="3"/>
  <c r="F524" i="3" s="1"/>
  <c r="F523" i="3"/>
  <c r="F522" i="3" s="1"/>
  <c r="F521" i="3"/>
  <c r="F520" i="3"/>
  <c r="F518" i="3"/>
  <c r="F517" i="3" s="1"/>
  <c r="F516" i="3"/>
  <c r="F515" i="3" s="1"/>
  <c r="F514" i="3"/>
  <c r="F513" i="3"/>
  <c r="F512" i="3"/>
  <c r="F510" i="3"/>
  <c r="F509" i="3" s="1"/>
  <c r="F508" i="3"/>
  <c r="F507" i="3"/>
  <c r="F506" i="3"/>
  <c r="F504" i="3"/>
  <c r="F503" i="3"/>
  <c r="F501" i="3"/>
  <c r="F500" i="3" s="1"/>
  <c r="F499" i="3"/>
  <c r="F498" i="3"/>
  <c r="F497" i="3"/>
  <c r="F495" i="3"/>
  <c r="C494" i="3"/>
  <c r="F494" i="3" s="1"/>
  <c r="C492" i="3"/>
  <c r="C491" i="3"/>
  <c r="F485" i="3"/>
  <c r="F484" i="3" s="1"/>
  <c r="F483" i="3"/>
  <c r="F480" i="3"/>
  <c r="F477" i="3"/>
  <c r="F476" i="3" s="1"/>
  <c r="F475" i="3"/>
  <c r="F474" i="3" s="1"/>
  <c r="C473" i="3"/>
  <c r="F473" i="3" s="1"/>
  <c r="F472" i="3" s="1"/>
  <c r="F471" i="3"/>
  <c r="F470" i="3" s="1"/>
  <c r="F469" i="3"/>
  <c r="F468" i="3" s="1"/>
  <c r="F467" i="3"/>
  <c r="F466" i="3"/>
  <c r="F464" i="3"/>
  <c r="F463" i="3"/>
  <c r="F461" i="3"/>
  <c r="F460" i="3" s="1"/>
  <c r="F459" i="3"/>
  <c r="F458" i="3"/>
  <c r="F457" i="3"/>
  <c r="F456" i="3"/>
  <c r="F455" i="3"/>
  <c r="F453" i="3"/>
  <c r="F452" i="3" s="1"/>
  <c r="F450" i="3"/>
  <c r="F449" i="3"/>
  <c r="F447" i="3"/>
  <c r="F446" i="3" s="1"/>
  <c r="F445" i="3"/>
  <c r="F444" i="3" s="1"/>
  <c r="F443" i="3"/>
  <c r="F442" i="3" s="1"/>
  <c r="F441" i="3"/>
  <c r="F440" i="3" s="1"/>
  <c r="F439" i="3"/>
  <c r="F438" i="3"/>
  <c r="F437" i="3"/>
  <c r="F435" i="3"/>
  <c r="F434" i="3"/>
  <c r="F433" i="3"/>
  <c r="F431" i="3"/>
  <c r="C430" i="3"/>
  <c r="F430" i="3" s="1"/>
  <c r="C428" i="3"/>
  <c r="C427" i="3"/>
  <c r="F419" i="3"/>
  <c r="F417" i="3"/>
  <c r="F416" i="3"/>
  <c r="F414" i="3"/>
  <c r="F413" i="3" s="1"/>
  <c r="F412" i="3"/>
  <c r="F411" i="3" s="1"/>
  <c r="F410" i="3"/>
  <c r="F409" i="3" s="1"/>
  <c r="F408" i="3"/>
  <c r="F407" i="3"/>
  <c r="F405" i="3"/>
  <c r="F404" i="3"/>
  <c r="F402" i="3"/>
  <c r="F401" i="3" s="1"/>
  <c r="F400" i="3"/>
  <c r="F399" i="3"/>
  <c r="F397" i="3"/>
  <c r="F396" i="3"/>
  <c r="F395" i="3"/>
  <c r="F394" i="3"/>
  <c r="F393" i="3"/>
  <c r="F392" i="3"/>
  <c r="F390" i="3"/>
  <c r="F389" i="3" s="1"/>
  <c r="F388" i="3"/>
  <c r="F387" i="3"/>
  <c r="F386" i="3"/>
  <c r="F385" i="3"/>
  <c r="F384" i="3"/>
  <c r="F382" i="3"/>
  <c r="F381" i="3" s="1"/>
  <c r="F380" i="3"/>
  <c r="F379" i="3" s="1"/>
  <c r="F377" i="3"/>
  <c r="F376" i="3" s="1"/>
  <c r="F375" i="3"/>
  <c r="F374" i="3" s="1"/>
  <c r="F373" i="3"/>
  <c r="F372" i="3"/>
  <c r="C371" i="3"/>
  <c r="F371" i="3" s="1"/>
  <c r="C370" i="3"/>
  <c r="C369" i="3"/>
  <c r="F367" i="3"/>
  <c r="F366" i="3"/>
  <c r="F365" i="3"/>
  <c r="F364" i="3"/>
  <c r="F362" i="3"/>
  <c r="F360" i="3"/>
  <c r="F358" i="3"/>
  <c r="F357" i="3"/>
  <c r="C356" i="3"/>
  <c r="C354" i="3"/>
  <c r="F354" i="3" s="1"/>
  <c r="C353" i="3"/>
  <c r="C347" i="3"/>
  <c r="F347" i="3" s="1"/>
  <c r="F346" i="3" s="1"/>
  <c r="F345" i="3"/>
  <c r="F344" i="3" s="1"/>
  <c r="F343" i="3"/>
  <c r="F342" i="3" s="1"/>
  <c r="F341" i="3"/>
  <c r="F340" i="3" s="1"/>
  <c r="F339" i="3"/>
  <c r="F338" i="3" s="1"/>
  <c r="F337" i="3"/>
  <c r="F336" i="3" s="1"/>
  <c r="F335" i="3"/>
  <c r="F334" i="3" s="1"/>
  <c r="F333" i="3"/>
  <c r="F332" i="3"/>
  <c r="F331" i="3"/>
  <c r="F329" i="3"/>
  <c r="F328" i="3"/>
  <c r="F327" i="3"/>
  <c r="F326" i="3"/>
  <c r="F325" i="3"/>
  <c r="F324" i="3"/>
  <c r="F323" i="3"/>
  <c r="F321" i="3"/>
  <c r="F320" i="3" s="1"/>
  <c r="F319" i="3"/>
  <c r="F318" i="3"/>
  <c r="F315" i="3"/>
  <c r="F313" i="3"/>
  <c r="F312" i="3" s="1"/>
  <c r="F311" i="3"/>
  <c r="F310" i="3" s="1"/>
  <c r="F309" i="3"/>
  <c r="C308" i="3"/>
  <c r="C306" i="3"/>
  <c r="C305" i="3"/>
  <c r="C299" i="3"/>
  <c r="F297" i="3"/>
  <c r="F296" i="3" s="1"/>
  <c r="F295" i="3"/>
  <c r="F294" i="3" s="1"/>
  <c r="F293" i="3"/>
  <c r="F292" i="3" s="1"/>
  <c r="F291" i="3"/>
  <c r="F290" i="3" s="1"/>
  <c r="F289" i="3"/>
  <c r="F288" i="3" s="1"/>
  <c r="F287" i="3"/>
  <c r="F286" i="3"/>
  <c r="F285" i="3"/>
  <c r="F284" i="3"/>
  <c r="F283" i="3"/>
  <c r="F282" i="3"/>
  <c r="F281" i="3"/>
  <c r="F279" i="3"/>
  <c r="F278" i="3" s="1"/>
  <c r="F277" i="3"/>
  <c r="F276" i="3"/>
  <c r="F274" i="3"/>
  <c r="F273" i="3" s="1"/>
  <c r="F272" i="3"/>
  <c r="F271" i="3" s="1"/>
  <c r="F270" i="3"/>
  <c r="F269" i="3" s="1"/>
  <c r="F268" i="3"/>
  <c r="C267" i="3"/>
  <c r="F267" i="3" s="1"/>
  <c r="C265" i="3"/>
  <c r="F265" i="3" s="1"/>
  <c r="F264" i="3" s="1"/>
  <c r="F259" i="3"/>
  <c r="F258" i="3" s="1"/>
  <c r="F255" i="3"/>
  <c r="F252" i="3"/>
  <c r="F251" i="3" s="1"/>
  <c r="F250" i="3"/>
  <c r="F249" i="3" s="1"/>
  <c r="F248" i="3"/>
  <c r="F247" i="3" s="1"/>
  <c r="F246" i="3"/>
  <c r="F245" i="3"/>
  <c r="F244" i="3"/>
  <c r="F242" i="3"/>
  <c r="F241" i="3" s="1"/>
  <c r="F240" i="3"/>
  <c r="F239" i="3"/>
  <c r="F237" i="3"/>
  <c r="F236" i="3"/>
  <c r="F235" i="3"/>
  <c r="F234" i="3"/>
  <c r="F233" i="3"/>
  <c r="F232" i="3"/>
  <c r="F230" i="3"/>
  <c r="F229" i="3"/>
  <c r="F227" i="3"/>
  <c r="F226" i="3" s="1"/>
  <c r="F225" i="3"/>
  <c r="F224" i="3" s="1"/>
  <c r="F223" i="3"/>
  <c r="F222" i="3"/>
  <c r="F221" i="3"/>
  <c r="F220" i="3"/>
  <c r="F218" i="3"/>
  <c r="F217" i="3"/>
  <c r="F215" i="3"/>
  <c r="F214" i="3" s="1"/>
  <c r="F213" i="3"/>
  <c r="F212" i="3" s="1"/>
  <c r="F211" i="3"/>
  <c r="F210" i="3" s="1"/>
  <c r="F209" i="3"/>
  <c r="F208" i="3" s="1"/>
  <c r="F207" i="3"/>
  <c r="F206" i="3"/>
  <c r="F200" i="3"/>
  <c r="F199" i="3" s="1"/>
  <c r="F192" i="3"/>
  <c r="F191" i="3"/>
  <c r="F189" i="3"/>
  <c r="F188" i="3" s="1"/>
  <c r="F187" i="3"/>
  <c r="F186" i="3" s="1"/>
  <c r="F185" i="3"/>
  <c r="F184" i="3" s="1"/>
  <c r="F183" i="3"/>
  <c r="F182" i="3"/>
  <c r="F180" i="3"/>
  <c r="F179" i="3" s="1"/>
  <c r="F178" i="3"/>
  <c r="F177" i="3"/>
  <c r="F175" i="3"/>
  <c r="F174" i="3"/>
  <c r="F173" i="3"/>
  <c r="F172" i="3"/>
  <c r="F171" i="3"/>
  <c r="F170" i="3"/>
  <c r="F168" i="3"/>
  <c r="F167" i="3"/>
  <c r="F166" i="3"/>
  <c r="F165" i="3"/>
  <c r="F163" i="3"/>
  <c r="F162" i="3" s="1"/>
  <c r="F161" i="3"/>
  <c r="F160" i="3" s="1"/>
  <c r="F159" i="3"/>
  <c r="F158" i="3" s="1"/>
  <c r="F157" i="3"/>
  <c r="F156" i="3" s="1"/>
  <c r="F155" i="3"/>
  <c r="F154" i="3" s="1"/>
  <c r="F152" i="3"/>
  <c r="F151" i="3"/>
  <c r="F150" i="3"/>
  <c r="F149" i="3"/>
  <c r="F148" i="3"/>
  <c r="F146" i="3"/>
  <c r="F145" i="3" s="1"/>
  <c r="F144" i="3"/>
  <c r="F143" i="3"/>
  <c r="F142" i="3"/>
  <c r="F140" i="3"/>
  <c r="F138" i="3"/>
  <c r="C137" i="3"/>
  <c r="C135" i="3"/>
  <c r="C134" i="3"/>
  <c r="F128" i="3"/>
  <c r="F127" i="3" s="1"/>
  <c r="C126" i="3"/>
  <c r="F124" i="3"/>
  <c r="F123" i="3" s="1"/>
  <c r="F122" i="3"/>
  <c r="F121" i="3" s="1"/>
  <c r="F120" i="3"/>
  <c r="F119" i="3" s="1"/>
  <c r="F118" i="3"/>
  <c r="F117" i="3" s="1"/>
  <c r="F116" i="3"/>
  <c r="F115" i="3" s="1"/>
  <c r="F114" i="3"/>
  <c r="F113" i="3" s="1"/>
  <c r="F112" i="3"/>
  <c r="F111" i="3" s="1"/>
  <c r="F110" i="3"/>
  <c r="F109" i="3" s="1"/>
  <c r="F108" i="3"/>
  <c r="F107" i="3" s="1"/>
  <c r="F106" i="3"/>
  <c r="F105" i="3"/>
  <c r="F103" i="3"/>
  <c r="F102" i="3" s="1"/>
  <c r="F101" i="3"/>
  <c r="F100" i="3" s="1"/>
  <c r="F99" i="3"/>
  <c r="F98" i="3" s="1"/>
  <c r="F97" i="3"/>
  <c r="F96" i="3"/>
  <c r="F94" i="3"/>
  <c r="F93" i="3"/>
  <c r="F92" i="3"/>
  <c r="F90" i="3"/>
  <c r="F89" i="3" s="1"/>
  <c r="F88" i="3"/>
  <c r="F87" i="3" s="1"/>
  <c r="C86" i="3"/>
  <c r="F86" i="3" s="1"/>
  <c r="F85" i="3" s="1"/>
  <c r="C84" i="3"/>
  <c r="C83" i="3"/>
  <c r="C77" i="3"/>
  <c r="F75" i="3"/>
  <c r="F72" i="3"/>
  <c r="F71" i="3"/>
  <c r="F69" i="3"/>
  <c r="F68" i="3" s="1"/>
  <c r="F67" i="3"/>
  <c r="F66" i="3" s="1"/>
  <c r="F65" i="3"/>
  <c r="F64" i="3" s="1"/>
  <c r="F63" i="3"/>
  <c r="F62" i="3"/>
  <c r="F60" i="3"/>
  <c r="F58" i="3"/>
  <c r="F57" i="3"/>
  <c r="F55" i="3"/>
  <c r="F54" i="3"/>
  <c r="F53" i="3"/>
  <c r="F52" i="3"/>
  <c r="F51" i="3"/>
  <c r="F50" i="3"/>
  <c r="F49" i="3"/>
  <c r="F47" i="3"/>
  <c r="F46" i="3" s="1"/>
  <c r="F45" i="3"/>
  <c r="F44" i="3" s="1"/>
  <c r="F42" i="3"/>
  <c r="F41" i="3"/>
  <c r="F37" i="3"/>
  <c r="F36" i="3"/>
  <c r="F34" i="3"/>
  <c r="F33" i="3"/>
  <c r="F32" i="3"/>
  <c r="F30" i="3"/>
  <c r="F27" i="3"/>
  <c r="F26" i="3" s="1"/>
  <c r="F25" i="3"/>
  <c r="F24" i="3" s="1"/>
  <c r="F23" i="3"/>
  <c r="F22" i="3" s="1"/>
  <c r="F21" i="3"/>
  <c r="F20" i="3"/>
  <c r="F19" i="3"/>
  <c r="C17" i="3"/>
  <c r="C15" i="3"/>
  <c r="F14" i="3"/>
  <c r="A13" i="3"/>
  <c r="A16" i="3" s="1"/>
  <c r="A18" i="3" s="1"/>
  <c r="A22" i="3" s="1"/>
  <c r="A24" i="3" s="1"/>
  <c r="A26" i="3" s="1"/>
  <c r="A28" i="3" s="1"/>
  <c r="A31" i="3" s="1"/>
  <c r="A35" i="3" s="1"/>
  <c r="A38" i="3" s="1"/>
  <c r="A40" i="3" s="1"/>
  <c r="A44" i="3" s="1"/>
  <c r="A46" i="3" s="1"/>
  <c r="A48" i="3" s="1"/>
  <c r="A56" i="3" s="1"/>
  <c r="A59" i="3" s="1"/>
  <c r="A61" i="3" s="1"/>
  <c r="A64" i="3" s="1"/>
  <c r="A66" i="3" s="1"/>
  <c r="A68" i="3" s="1"/>
  <c r="A70" i="3" s="1"/>
  <c r="A73" i="3" s="1"/>
  <c r="A76" i="3" s="1"/>
  <c r="F359" i="3" l="1"/>
  <c r="F604" i="3"/>
  <c r="F104" i="3"/>
  <c r="F31" i="3"/>
  <c r="F95" i="3"/>
  <c r="F635" i="3"/>
  <c r="F650" i="3"/>
  <c r="F266" i="3"/>
  <c r="F625" i="3"/>
  <c r="F519" i="3"/>
  <c r="F465" i="3"/>
  <c r="F316" i="3"/>
  <c r="F314" i="3" s="1"/>
  <c r="F566" i="3"/>
  <c r="F176" i="3"/>
  <c r="F181" i="3"/>
  <c r="F632" i="3"/>
  <c r="F61" i="3"/>
  <c r="F59" i="3" s="1"/>
  <c r="F228" i="3"/>
  <c r="F629" i="3"/>
  <c r="F451" i="3"/>
  <c r="F448" i="3" s="1"/>
  <c r="F195" i="3"/>
  <c r="F254" i="3"/>
  <c r="F479" i="3"/>
  <c r="F216" i="3"/>
  <c r="F502" i="3"/>
  <c r="F257" i="3"/>
  <c r="F597" i="3"/>
  <c r="F398" i="3"/>
  <c r="F406" i="3"/>
  <c r="F126" i="3"/>
  <c r="F125" i="3" s="1"/>
  <c r="F370" i="3"/>
  <c r="F496" i="3"/>
  <c r="F56" i="3"/>
  <c r="F70" i="3"/>
  <c r="F570" i="3"/>
  <c r="F369" i="3"/>
  <c r="F646" i="3"/>
  <c r="F35" i="3"/>
  <c r="F317" i="3"/>
  <c r="F436" i="3"/>
  <c r="F541" i="3"/>
  <c r="F547" i="3"/>
  <c r="F680" i="3"/>
  <c r="F18" i="3"/>
  <c r="F43" i="3"/>
  <c r="F40" i="3" s="1"/>
  <c r="F238" i="3"/>
  <c r="F611" i="3"/>
  <c r="F141" i="3"/>
  <c r="F139" i="3" s="1"/>
  <c r="F205" i="3"/>
  <c r="F505" i="3"/>
  <c r="F538" i="3"/>
  <c r="F84" i="3"/>
  <c r="F153" i="3"/>
  <c r="F147" i="3" s="1"/>
  <c r="F198" i="3"/>
  <c r="F322" i="3"/>
  <c r="F579" i="3"/>
  <c r="F577" i="3" s="1"/>
  <c r="F585" i="3"/>
  <c r="F584" i="3" s="1"/>
  <c r="F482" i="3"/>
  <c r="F196" i="3"/>
  <c r="F589" i="3"/>
  <c r="F74" i="3"/>
  <c r="F73" i="3" s="1"/>
  <c r="F77" i="3"/>
  <c r="F76" i="3" s="1"/>
  <c r="F421" i="3"/>
  <c r="F164" i="3"/>
  <c r="F29" i="3"/>
  <c r="F28" i="3" s="1"/>
  <c r="F39" i="3"/>
  <c r="F38" i="3" s="1"/>
  <c r="F91" i="3"/>
  <c r="F134" i="3"/>
  <c r="F432" i="3"/>
  <c r="F391" i="3"/>
  <c r="F415" i="3"/>
  <c r="F462" i="3"/>
  <c r="F526" i="3"/>
  <c r="F655" i="3"/>
  <c r="F378" i="3"/>
  <c r="F493" i="3"/>
  <c r="F663" i="3"/>
  <c r="A82" i="3"/>
  <c r="A85" i="3" s="1"/>
  <c r="A87" i="3" s="1"/>
  <c r="A89" i="3" s="1"/>
  <c r="A91" i="3" s="1"/>
  <c r="A95" i="3" s="1"/>
  <c r="A98" i="3" s="1"/>
  <c r="A100" i="3" s="1"/>
  <c r="A102" i="3" s="1"/>
  <c r="A104" i="3" s="1"/>
  <c r="A107" i="3" s="1"/>
  <c r="A109" i="3" s="1"/>
  <c r="A111" i="3" s="1"/>
  <c r="A113" i="3" s="1"/>
  <c r="A115" i="3" s="1"/>
  <c r="A117" i="3" s="1"/>
  <c r="A119" i="3" s="1"/>
  <c r="A121" i="3" s="1"/>
  <c r="A123" i="3" s="1"/>
  <c r="A125" i="3" s="1"/>
  <c r="A127" i="3" s="1"/>
  <c r="F219" i="3"/>
  <c r="F243" i="3"/>
  <c r="F330" i="3"/>
  <c r="F383" i="3"/>
  <c r="F511" i="3"/>
  <c r="F190" i="3"/>
  <c r="F403" i="3"/>
  <c r="F586" i="3"/>
  <c r="F590" i="3"/>
  <c r="F137" i="3"/>
  <c r="F136" i="3" s="1"/>
  <c r="F15" i="3"/>
  <c r="F13" i="3" s="1"/>
  <c r="F623" i="3"/>
  <c r="F492" i="3"/>
  <c r="F353" i="3"/>
  <c r="F352" i="3" s="1"/>
  <c r="F428" i="3"/>
  <c r="F564" i="3"/>
  <c r="F17" i="3"/>
  <c r="F16" i="3" s="1"/>
  <c r="F135" i="3"/>
  <c r="F83" i="3"/>
  <c r="F48" i="3"/>
  <c r="A133" i="3"/>
  <c r="A136" i="3" s="1"/>
  <c r="A139" i="3" s="1"/>
  <c r="A141" i="3" s="1"/>
  <c r="A145" i="3" s="1"/>
  <c r="A147" i="3" s="1"/>
  <c r="A154" i="3" s="1"/>
  <c r="A156" i="3" s="1"/>
  <c r="A158" i="3" s="1"/>
  <c r="A160" i="3" s="1"/>
  <c r="A162" i="3" s="1"/>
  <c r="A164" i="3" s="1"/>
  <c r="A169" i="3" s="1"/>
  <c r="A176" i="3" s="1"/>
  <c r="A179" i="3" s="1"/>
  <c r="A181" i="3" s="1"/>
  <c r="A184" i="3" s="1"/>
  <c r="A186" i="3" s="1"/>
  <c r="A188" i="3" s="1"/>
  <c r="A190" i="3" s="1"/>
  <c r="A193" i="3" s="1"/>
  <c r="A199" i="3" s="1"/>
  <c r="F169" i="3"/>
  <c r="F299" i="3"/>
  <c r="F298" i="3" s="1"/>
  <c r="F356" i="3"/>
  <c r="F355" i="3" s="1"/>
  <c r="F280" i="3"/>
  <c r="F256" i="3"/>
  <c r="F275" i="3"/>
  <c r="F231" i="3"/>
  <c r="F194" i="3"/>
  <c r="F308" i="3"/>
  <c r="F307" i="3" s="1"/>
  <c r="F306" i="3"/>
  <c r="F491" i="3"/>
  <c r="F363" i="3"/>
  <c r="F427" i="3"/>
  <c r="F565" i="3"/>
  <c r="F197" i="3"/>
  <c r="F305" i="3"/>
  <c r="F481" i="3"/>
  <c r="F420" i="3"/>
  <c r="F429" i="3"/>
  <c r="F645" i="3"/>
  <c r="F644" i="3" s="1"/>
  <c r="F454" i="3"/>
  <c r="F624" i="3"/>
  <c r="F551" i="3"/>
  <c r="F550" i="3" s="1"/>
  <c r="F678" i="3"/>
  <c r="F368" i="3" l="1"/>
  <c r="F82" i="3"/>
  <c r="F130" i="3" s="1"/>
  <c r="F304" i="3"/>
  <c r="F253" i="3"/>
  <c r="F261" i="3" s="1"/>
  <c r="F418" i="3"/>
  <c r="F349" i="3"/>
  <c r="F563" i="3"/>
  <c r="F619" i="3" s="1"/>
  <c r="F622" i="3"/>
  <c r="F685" i="3" s="1"/>
  <c r="F133" i="3"/>
  <c r="F490" i="3"/>
  <c r="F560" i="3" s="1"/>
  <c r="F426" i="3"/>
  <c r="F301" i="3"/>
  <c r="F478" i="3"/>
  <c r="F79" i="3"/>
  <c r="F193" i="3"/>
  <c r="A205" i="3"/>
  <c r="A208" i="3" s="1"/>
  <c r="A210" i="3" s="1"/>
  <c r="A212" i="3" s="1"/>
  <c r="A214" i="3" s="1"/>
  <c r="A216" i="3" s="1"/>
  <c r="A219" i="3" s="1"/>
  <c r="A224" i="3" s="1"/>
  <c r="A226" i="3" s="1"/>
  <c r="A228" i="3" s="1"/>
  <c r="A231" i="3" s="1"/>
  <c r="A238" i="3" s="1"/>
  <c r="A241" i="3" s="1"/>
  <c r="A243" i="3" s="1"/>
  <c r="A247" i="3" s="1"/>
  <c r="A249" i="3" s="1"/>
  <c r="A251" i="3" s="1"/>
  <c r="A253" i="3" s="1"/>
  <c r="A258" i="3" s="1"/>
  <c r="F1538" i="3" l="1"/>
  <c r="F423" i="3"/>
  <c r="F202" i="3"/>
  <c r="F487" i="3"/>
  <c r="A264" i="3"/>
  <c r="A266" i="3" s="1"/>
  <c r="A269" i="3" s="1"/>
  <c r="A271" i="3" s="1"/>
  <c r="A273" i="3" s="1"/>
  <c r="A275" i="3" s="1"/>
  <c r="A278" i="3" s="1"/>
  <c r="A280" i="3" s="1"/>
  <c r="A288" i="3" s="1"/>
  <c r="A290" i="3" s="1"/>
  <c r="A292" i="3" s="1"/>
  <c r="A294" i="3" s="1"/>
  <c r="A296" i="3" s="1"/>
  <c r="A298" i="3" s="1"/>
  <c r="F1542" i="3" l="1"/>
  <c r="F1541" i="3"/>
  <c r="F1540" i="3"/>
  <c r="F1545" i="3"/>
  <c r="F1546" i="3" s="1"/>
  <c r="F1544" i="3"/>
  <c r="F1543" i="3"/>
  <c r="A304" i="3"/>
  <c r="A307" i="3" s="1"/>
  <c r="A310" i="3" s="1"/>
  <c r="A312" i="3" s="1"/>
  <c r="A314" i="3" s="1"/>
  <c r="A317" i="3" s="1"/>
  <c r="A320" i="3" s="1"/>
  <c r="A322" i="3" s="1"/>
  <c r="A330" i="3" s="1"/>
  <c r="A334" i="3" s="1"/>
  <c r="A336" i="3" s="1"/>
  <c r="A338" i="3" s="1"/>
  <c r="A340" i="3" s="1"/>
  <c r="A342" i="3" s="1"/>
  <c r="A344" i="3" s="1"/>
  <c r="A346" i="3" s="1"/>
  <c r="F1548" i="3" l="1"/>
  <c r="A352" i="3"/>
  <c r="A355" i="3" s="1"/>
  <c r="A359" i="3" s="1"/>
  <c r="A363" i="3" s="1"/>
  <c r="A368" i="3" s="1"/>
  <c r="A374" i="3" s="1"/>
  <c r="A376" i="3" s="1"/>
  <c r="A379" i="3" s="1"/>
  <c r="A381" i="3" s="1"/>
  <c r="A383" i="3" s="1"/>
  <c r="A389" i="3" s="1"/>
  <c r="A391" i="3" s="1"/>
  <c r="A398" i="3" s="1"/>
  <c r="A401" i="3" s="1"/>
  <c r="A403" i="3" s="1"/>
  <c r="A406" i="3" s="1"/>
  <c r="A409" i="3" s="1"/>
  <c r="A411" i="3" s="1"/>
  <c r="A413" i="3" s="1"/>
  <c r="A415" i="3" s="1"/>
  <c r="A418" i="3" s="1"/>
  <c r="A426" i="3" l="1"/>
  <c r="A429" i="3" s="1"/>
  <c r="A432" i="3" s="1"/>
  <c r="A436" i="3" s="1"/>
  <c r="A440" i="3" s="1"/>
  <c r="A442" i="3" s="1"/>
  <c r="A444" i="3" s="1"/>
  <c r="A446" i="3" s="1"/>
  <c r="A448" i="3" s="1"/>
  <c r="A452" i="3" s="1"/>
  <c r="A454" i="3" s="1"/>
  <c r="A490" i="3" l="1"/>
  <c r="A493" i="3" s="1"/>
  <c r="A496" i="3" s="1"/>
  <c r="A500" i="3" s="1"/>
  <c r="A502" i="3" s="1"/>
  <c r="A505" i="3" s="1"/>
  <c r="A509" i="3" s="1"/>
  <c r="A511" i="3" s="1"/>
  <c r="A515" i="3" s="1"/>
  <c r="A517" i="3" s="1"/>
  <c r="A519" i="3" s="1"/>
  <c r="A522" i="3" s="1"/>
  <c r="A524" i="3" s="1"/>
  <c r="A526" i="3" s="1"/>
  <c r="A534" i="3" s="1"/>
  <c r="A536" i="3" s="1"/>
  <c r="A538" i="3" s="1"/>
  <c r="A541" i="3" s="1"/>
  <c r="A545" i="3" s="1"/>
  <c r="A547" i="3" s="1"/>
  <c r="A550" i="3" s="1"/>
  <c r="A553" i="3" s="1"/>
  <c r="A555" i="3" s="1"/>
  <c r="A557" i="3" s="1"/>
  <c r="A462" i="3"/>
  <c r="A465" i="3" s="1"/>
  <c r="A468" i="3" s="1"/>
  <c r="A470" i="3" s="1"/>
  <c r="A472" i="3" s="1"/>
  <c r="A474" i="3" s="1"/>
  <c r="A476" i="3" s="1"/>
  <c r="A478" i="3" s="1"/>
  <c r="A484" i="3" s="1"/>
  <c r="A460" i="3"/>
  <c r="A563" i="3" l="1"/>
  <c r="A566" i="3" s="1"/>
  <c r="A570" i="3" s="1"/>
  <c r="A575" i="3" s="1"/>
  <c r="A577" i="3" s="1"/>
  <c r="A580" i="3" s="1"/>
  <c r="A582" i="3" s="1"/>
  <c r="A584" i="3" s="1"/>
  <c r="A586" i="3" s="1"/>
  <c r="A590" i="3" s="1"/>
  <c r="A597" i="3" s="1"/>
  <c r="A600" i="3" s="1"/>
  <c r="A602" i="3" s="1"/>
  <c r="A604" i="3" s="1"/>
  <c r="A607" i="3" s="1"/>
  <c r="A609" i="3" s="1"/>
  <c r="A611" i="3" s="1"/>
  <c r="A614" i="3" s="1"/>
  <c r="A616" i="3" s="1"/>
  <c r="A622" i="3" l="1"/>
  <c r="A625" i="3" s="1"/>
  <c r="A629" i="3" s="1"/>
  <c r="A632" i="3" s="1"/>
  <c r="A635" i="3" s="1"/>
  <c r="A638" i="3" s="1"/>
  <c r="A640" i="3" s="1"/>
  <c r="A642" i="3" s="1"/>
  <c r="A644" i="3" s="1"/>
  <c r="A646" i="3" s="1"/>
  <c r="A650" i="3" s="1"/>
  <c r="A653" i="3" s="1"/>
  <c r="A655" i="3" s="1"/>
  <c r="A661" i="3" s="1"/>
  <c r="A663" i="3" s="1"/>
  <c r="A666" i="3" s="1"/>
  <c r="A668" i="3" s="1"/>
  <c r="A670" i="3" s="1"/>
  <c r="A672" i="3" s="1"/>
  <c r="A674" i="3" s="1"/>
  <c r="A676" i="3" s="1"/>
  <c r="A678" i="3" s="1"/>
  <c r="A682" i="3" s="1"/>
</calcChain>
</file>

<file path=xl/sharedStrings.xml><?xml version="1.0" encoding="utf-8"?>
<sst xmlns="http://schemas.openxmlformats.org/spreadsheetml/2006/main" count="2528" uniqueCount="351">
  <si>
    <t>pa</t>
  </si>
  <si>
    <t>Adecuación y reforzamiento de hierros protectores</t>
  </si>
  <si>
    <t>Cambio de letreros</t>
  </si>
  <si>
    <t>Limpieza general</t>
  </si>
  <si>
    <t>Gastos Administrativos</t>
  </si>
  <si>
    <t>C. D.</t>
  </si>
  <si>
    <t xml:space="preserve">Seguros y Fianzas </t>
  </si>
  <si>
    <t>Transporte</t>
  </si>
  <si>
    <t>ITBIS</t>
  </si>
  <si>
    <t>DT</t>
  </si>
  <si>
    <t>Reparaciones de ventanas y puertas (incl. materiales)</t>
  </si>
  <si>
    <t>Suministro zafacones</t>
  </si>
  <si>
    <t>Cambio de luces (incl. materiales)</t>
  </si>
  <si>
    <t>Mantenimiento de puertas enrollables / fortines</t>
  </si>
  <si>
    <t>CODIA</t>
  </si>
  <si>
    <t>NO</t>
  </si>
  <si>
    <t>DESCRIPCION</t>
  </si>
  <si>
    <t xml:space="preserve">CANT. </t>
  </si>
  <si>
    <t xml:space="preserve">UNID. </t>
  </si>
  <si>
    <t xml:space="preserve">COSTO UNIT. </t>
  </si>
  <si>
    <t xml:space="preserve">COSTO </t>
  </si>
  <si>
    <t>Pintura interior (Incl. materiales)</t>
  </si>
  <si>
    <t>Pintura paredes</t>
  </si>
  <si>
    <t>m²</t>
  </si>
  <si>
    <t>Pintura techo</t>
  </si>
  <si>
    <t>Pintura exterior (Incl. materiales)</t>
  </si>
  <si>
    <t>Pintura contén (amarillo tráfico)</t>
  </si>
  <si>
    <t>ml</t>
  </si>
  <si>
    <t>Pintura de hierros, barandas y puertas enrollables (Incl. materiales)</t>
  </si>
  <si>
    <t>Pintura protectores de hierro ventanas y puerta</t>
  </si>
  <si>
    <t>ud</t>
  </si>
  <si>
    <t>Pintura baranda</t>
  </si>
  <si>
    <t>Pintura toldo frontal</t>
  </si>
  <si>
    <t>Aplicación de impermeabilizante (Incl. materiales)</t>
  </si>
  <si>
    <t>Aplicación de impermeabilizante acrílico en techo</t>
  </si>
  <si>
    <t>Trabajos de albañilería (Incl. materiales)</t>
  </si>
  <si>
    <t>Instalaciones y reparaciones eléctricas (incluye materiales)</t>
  </si>
  <si>
    <t>Revisión/reparación lámpara tipo secador</t>
  </si>
  <si>
    <t>Reparaciones de plomería (Incl. materiales)</t>
  </si>
  <si>
    <t>Instalación tinaco</t>
  </si>
  <si>
    <t>Reparación y mantenimiento de aires acondicionados (Incl. materiales)</t>
  </si>
  <si>
    <t>Ajuste desagüe aire acondicionado</t>
  </si>
  <si>
    <t>Mantenimiento aire acondicionado</t>
  </si>
  <si>
    <t>Reparaciones de accesorios en ventanas (Incl. materiales)</t>
  </si>
  <si>
    <t>Suministro e instalación accesorios</t>
  </si>
  <si>
    <t>Suministro cajas plásticas transparentes con tapa (39cm x 28cm x 14cm)</t>
  </si>
  <si>
    <t xml:space="preserve">Instalación de extintores </t>
  </si>
  <si>
    <t>Instalación extintor (suministrado por Promese/CAL)</t>
  </si>
  <si>
    <t>Instalación letrero de área (almacén, baño, oficina, suministrado por Promese/CAL)</t>
  </si>
  <si>
    <t>Instalación letrero basura al zafacón (suministrado por Promese/CAL)</t>
  </si>
  <si>
    <t>Suministro zafacón blanco tapa vaivén 50 lts</t>
  </si>
  <si>
    <t>Limpieza contínua y final</t>
  </si>
  <si>
    <t xml:space="preserve">Suministro e instalación de pata de chivo </t>
  </si>
  <si>
    <t>Suministro e instalación pata de chivo</t>
  </si>
  <si>
    <t>Pintura y reparación de counter (Incl. materiales)</t>
  </si>
  <si>
    <t>Pintura/reparación counter</t>
  </si>
  <si>
    <t>Pintura verja</t>
  </si>
  <si>
    <t>Pintura protectores de hierro ventanas</t>
  </si>
  <si>
    <t>Pintura protectores de hierro verja</t>
  </si>
  <si>
    <t>Pintura puertas enrollables</t>
  </si>
  <si>
    <t>Remoción impermeabilizante asfáltico existente (Incl. bote material)</t>
  </si>
  <si>
    <t>Aplicación de impermeabilizante asfáltico en techo</t>
  </si>
  <si>
    <t>Demolición de piso y zócalos (Incl. bote material)</t>
  </si>
  <si>
    <t>Colocación porcelanato</t>
  </si>
  <si>
    <t>Colocación zócalos de piso</t>
  </si>
  <si>
    <t>Revisión y reparación obstrucción en inodoro</t>
  </si>
  <si>
    <t>Revisión y reparación obstrucción en desagüe de piso</t>
  </si>
  <si>
    <t>Revisión y reparación aire acondicionado</t>
  </si>
  <si>
    <t>Suministro e instalación cerraduras ventana corrediza</t>
  </si>
  <si>
    <t>Reparaciones de accesorios en puertas (Incl. materiales)</t>
  </si>
  <si>
    <t>Suministro e instalación brazo hidráulico</t>
  </si>
  <si>
    <t>Suministro e instalación tirador en puerta comercial</t>
  </si>
  <si>
    <t>Reparaciones de ventanas y puertas (Incl. materiales)</t>
  </si>
  <si>
    <t>Mantenimiento general y reparación puerta comercial</t>
  </si>
  <si>
    <t>Mantenimiento general y reparación ventanas corredizas</t>
  </si>
  <si>
    <t>Suministro e instalación de colgadores de batas y suaper</t>
  </si>
  <si>
    <t>Suministro e instalación colgador de batas</t>
  </si>
  <si>
    <t>Suministro e instalación bandejas para góndolas</t>
  </si>
  <si>
    <t>Suministro e instalación letrero frontal tipo pandereta</t>
  </si>
  <si>
    <t>Instalación letrero exterior grande (suministrado por Promese/CAL)</t>
  </si>
  <si>
    <t>Instalación letrero listado de precios (suministrado por Promese/CAL)</t>
  </si>
  <si>
    <t>Instalación letrero de área (salida de emergencia, suministrado por Promese/CAL)</t>
  </si>
  <si>
    <t>Suministro zafacón negro para oficina</t>
  </si>
  <si>
    <t>Suministro tanques basura (pintado, con cadena y candado)</t>
  </si>
  <si>
    <t>Suministro tanques para basura pintado (con cadena y candado)</t>
  </si>
  <si>
    <t>Limpieza y lavado de tinaco</t>
  </si>
  <si>
    <t>Cambio de luces (Incl. materiales)</t>
  </si>
  <si>
    <t>Suministro e instalación tubos fluorescentes área expendio</t>
  </si>
  <si>
    <t>Suministro e instalación tubos fluorescentes área público</t>
  </si>
  <si>
    <t>Suministro e instalación de llavín</t>
  </si>
  <si>
    <t>Suministro e instalación llavín puerta comercial</t>
  </si>
  <si>
    <t>Suministro e instalación llavín puerta polimetal almacén</t>
  </si>
  <si>
    <t>Habilitación de rampas (Incl. materiales)</t>
  </si>
  <si>
    <t>Habilitación de rampa</t>
  </si>
  <si>
    <t>Suministro e instalación de cortinas enrollables</t>
  </si>
  <si>
    <t>Mantenimiento de puertas enrollables</t>
  </si>
  <si>
    <t>Suministro e instalación cerradura puerta enrollable</t>
  </si>
  <si>
    <t>Suministro e instalación de accesorios de baño</t>
  </si>
  <si>
    <t>Suministro e instalación toallero</t>
  </si>
  <si>
    <t>Suministro e instalación jabonera</t>
  </si>
  <si>
    <t>Suministro e instalación porta papel</t>
  </si>
  <si>
    <t>Suministro e instalación organizador tipo tramo</t>
  </si>
  <si>
    <t>Suministro e instalación asiento inodoro</t>
  </si>
  <si>
    <t>Suministro e instalación lámpara tipo secador</t>
  </si>
  <si>
    <t>Suministro e instalación balancín inodoro</t>
  </si>
  <si>
    <t>Instalación letrero de área (almacén, baño, oficina, salida de emergencia, suministrado por Promese/CAL)</t>
  </si>
  <si>
    <t>Instalación letrero caja (suministrado por Promese/CAL)</t>
  </si>
  <si>
    <t>Instalación letrero consulta (suministrado por Promese/CAL)</t>
  </si>
  <si>
    <t>Instalación buzón de sugerencias (suministrado por Promese/CAL)</t>
  </si>
  <si>
    <t>Instalación letrero prohibiciones (suministrado por Promese/CAL)</t>
  </si>
  <si>
    <t>Suministro e instalación de pin de seguridad</t>
  </si>
  <si>
    <t>Suministro e instalación pin de seguridad ventana corrediza</t>
  </si>
  <si>
    <t>Suministro e instalación llave lavamanos</t>
  </si>
  <si>
    <t>Suministro toalla para mano blanca 100% algodón (14" x 24")</t>
  </si>
  <si>
    <t>Instalación letrero de área (oficina, salida de emergencia, suministrado por Promese/CAL)</t>
  </si>
  <si>
    <t>Reemplazo lona toldo frontal</t>
  </si>
  <si>
    <t>Corrección pañete interior, eliminar tornillos y corregir huecos</t>
  </si>
  <si>
    <t>Pintura puerta polimetal de emergencia</t>
  </si>
  <si>
    <t>Suministro e instalación colgador suaper</t>
  </si>
  <si>
    <t>Instalación letrero de área (almacén, oficina, salida de emergencia, suministrado por Promese/CAL)</t>
  </si>
  <si>
    <t>Suministro e instalación pera inodoro</t>
  </si>
  <si>
    <t>Revisión y reparación suministro agua desde tinaco</t>
  </si>
  <si>
    <t>Pintura toldos lateral derecho</t>
  </si>
  <si>
    <t>Revisión y reparación tomacorrientes y cableado eléctrico</t>
  </si>
  <si>
    <t>Suministro zafacón blanco para baño</t>
  </si>
  <si>
    <t>Instalación letrero de área (almacén, oficina, suministrado por Promese/CAL)</t>
  </si>
  <si>
    <t>Total de Gastos Directos</t>
  </si>
  <si>
    <t>Sub-Total General</t>
  </si>
  <si>
    <t>HOSPITAL REGIONAL SAN VICENTE DE PAUL, DUARTE (53.76 m²)</t>
  </si>
  <si>
    <t>Pintura techo (interior y vuelo</t>
  </si>
  <si>
    <t>Reparación y Reparación y pintura de toldo (Incl. materiales)</t>
  </si>
  <si>
    <t>Reemplazo lona toldo</t>
  </si>
  <si>
    <t>Remoción pernos en techo (sellas huecos)</t>
  </si>
  <si>
    <t>Suministro e instalación lámpara exterior redonda para techo (tipo tortuga)</t>
  </si>
  <si>
    <t>Suministro e instalación tapa ciega en baño</t>
  </si>
  <si>
    <t>Revisión y reparción obstrucción inodoro</t>
  </si>
  <si>
    <t>Habilitación desagüe de piso en baño</t>
  </si>
  <si>
    <t>Adecuación y reforzamiento de hierros protectores (Incl. materiales)</t>
  </si>
  <si>
    <t>Adecuación protector de hierro ventana frontal</t>
  </si>
  <si>
    <t>Suministro e instalación tubos fluorescentes (área almacén, expendio, público)</t>
  </si>
  <si>
    <t>Suministro e instalación pata de chivo puerta principal</t>
  </si>
  <si>
    <t>BENEMÉRITO CUERPO DE BOMBEROS MOCA, ESPAILLAT (14.95 m²)</t>
  </si>
  <si>
    <t>Pintura toldos (frontal/lateral izquierdo)</t>
  </si>
  <si>
    <t>Demolición de piso y zócalos (2.45M x 5.60M) (Incl. bote material)</t>
  </si>
  <si>
    <t>Colocación porcelanato (2.45M x 5.60M)</t>
  </si>
  <si>
    <t>Girar lámpara fluorescente 2 tubos (área expendio)</t>
  </si>
  <si>
    <t>Suministro e instalación lámpara fluorescente 2 tubos (área expendio)</t>
  </si>
  <si>
    <t>Suministro e instalación colgador batas</t>
  </si>
  <si>
    <t>Reforzamiento protectores de hierro ventanas (1.20M x 1.20M)</t>
  </si>
  <si>
    <t>Instalación letrero de área (almacén, salida de emergencia, suministrado por Promese/CAL)</t>
  </si>
  <si>
    <t>Laminado en cristal</t>
  </si>
  <si>
    <t>Aplicación laminado en ventanas (1.30M x 1.20M)</t>
  </si>
  <si>
    <t>HOSPITAL MUNICIPAL DR. ÁNGEL CONCEPCIÓN LAJARA, HERMANAS MIRABAL (49.86 m²)</t>
  </si>
  <si>
    <t>Pintura toldos lateral izquierdo</t>
  </si>
  <si>
    <t>Revisión y reparación abanico de pared</t>
  </si>
  <si>
    <t>Revisión/reparación lámparas esteriores de pared</t>
  </si>
  <si>
    <t>Suministro candado 50mm</t>
  </si>
  <si>
    <t>Instalación abanico de pared (suministrado por Promese/CAL)</t>
  </si>
  <si>
    <t>Instalación letrero exterior grande en malla ciclónica (suministrado por Promese/CAL)</t>
  </si>
  <si>
    <t>Instalación letrero caja (suministrado por Promese/CAL</t>
  </si>
  <si>
    <t>Instalación letrero consulta (suministrado por Promese/CAL</t>
  </si>
  <si>
    <t>Suministro e instalación tubos fluorescentes almacén</t>
  </si>
  <si>
    <t>Suministro e instalación cerradura puerta enrollable posterior</t>
  </si>
  <si>
    <t>Ajuste puerta enrollable posterior</t>
  </si>
  <si>
    <t>HOSPITAL PROVINCIAL PASCASIO TORIBIO, HERMANAS MIRABAL (41.20 m²)</t>
  </si>
  <si>
    <t>Corrección pañete exterior (eliminar tornillos y corregir huecos)</t>
  </si>
  <si>
    <t>Suministro e instalación lámpara fluorescente 2 tubos (almacén)</t>
  </si>
  <si>
    <t>Revisión y reparación obstrucción en lavamanos</t>
  </si>
  <si>
    <t>Ajuste tirador en puerta comercial</t>
  </si>
  <si>
    <t>Instalación letrero exterior grande pared lateral derecha exterior (suministrado por Promese/CAL)</t>
  </si>
  <si>
    <t>Fumigación contra plagas (insectos, roedores y alimañas)</t>
  </si>
  <si>
    <t>Limpieza y brillado de piso</t>
  </si>
  <si>
    <t>Suministro e instalación bombillas en baño</t>
  </si>
  <si>
    <t>Suministro e instalación pin de seguridad</t>
  </si>
  <si>
    <t>COOPERATIVA VEGA REAL CONSTANZA, LA VEGA (19.91 m²)</t>
  </si>
  <si>
    <t>Instalación letrero misión, visión, valores (suministrado por Promese/CAL</t>
  </si>
  <si>
    <t>Suministro e instalación lámpara tipo secador frontal</t>
  </si>
  <si>
    <t>Aplicación laminado frontal (1.00M x 2.00M)</t>
  </si>
  <si>
    <t>COOPERATIVA VEGA REAL VILLA ROSA, LA VEGA (19.91 m²)</t>
  </si>
  <si>
    <t>Corección pañete en ventana</t>
  </si>
  <si>
    <t>Suministro e instalación cortina enrollable</t>
  </si>
  <si>
    <t>Suministro e instalación lámpara tipo secador área frontal</t>
  </si>
  <si>
    <t>Aplicación laminado frontal (1.00M x 2.65M, 0.83M x 1.29M)</t>
  </si>
  <si>
    <t>HOSPITAL DR. LUÍS MORILLO KING, LA VEGA (90.54 m²)</t>
  </si>
  <si>
    <t>Pintura protectores de hierro ventanas y puertas</t>
  </si>
  <si>
    <t>Reparación y pintura toldos lateral izquierdo</t>
  </si>
  <si>
    <t>Demolición de piso y zócalos (7.70M x 7.40M, 2.70M x 1.30M) (Incl. bote material)</t>
  </si>
  <si>
    <t>Colocación porcelanato (7.70M x 7.40M, 2.70M x 1.30M)</t>
  </si>
  <si>
    <t>Corrección grietas en pared</t>
  </si>
  <si>
    <t>Reparación registro sanitario</t>
  </si>
  <si>
    <t>Revisión y reparación ventilación en baño</t>
  </si>
  <si>
    <t>Suministro e instalación llave angular lavamanos</t>
  </si>
  <si>
    <t>Re-instalación acrílico para PC</t>
  </si>
  <si>
    <t>Suministro e instalación organizador de baño</t>
  </si>
  <si>
    <t>HOSPITAL DRA. OCTAVIA GAUTIER VIDAL, LA VEGA (59.62 m²)</t>
  </si>
  <si>
    <t>Confección baranda frontal</t>
  </si>
  <si>
    <t>Suministro e instalación bombillas (exterior)</t>
  </si>
  <si>
    <r>
      <t>m</t>
    </r>
    <r>
      <rPr>
        <sz val="12"/>
        <rFont val="Calibri"/>
        <family val="2"/>
      </rPr>
      <t>²</t>
    </r>
  </si>
  <si>
    <t>HOSPITAL TRAUMATOLÓGICO Y QUIRÚRGICO DEL CIBAO CENTRAL "PROFESOR JUAN BOSCH", LA VEGA (87.54 m²)</t>
  </si>
  <si>
    <t>Pintura toldos (frontales/lateral izquierdo)</t>
  </si>
  <si>
    <t>Demolición de piso y zócalos (3.05M x 6.50M) (Incl. bote material)</t>
  </si>
  <si>
    <t>Revisión y reparación cableado eléctrico exterior</t>
  </si>
  <si>
    <t>Revisión y reparción obstrucción vertedero</t>
  </si>
  <si>
    <t>Revisión y reparción obstrucción desagüe de piso</t>
  </si>
  <si>
    <t>Suministro e instalación puerta plegable (1.40M x 2.06M)</t>
  </si>
  <si>
    <t>Reforzamiento protectores de hierro ventanas</t>
  </si>
  <si>
    <t>Limpieza coralina en pared exterior</t>
  </si>
  <si>
    <t>Suministro e instalación bombillas en oficina</t>
  </si>
  <si>
    <t>Suministro e instalación bombillas en pared exterior</t>
  </si>
  <si>
    <t>Suministro e instalación bombillas en techo exterior</t>
  </si>
  <si>
    <t>Aplicación laminado frontal (0.00M x 0.00M, 0.00M x 0.00M)</t>
  </si>
  <si>
    <t>HOSPITAL PEDRO E. MARCHENA, MONSEÑOR NOUEL (102.87 m²)</t>
  </si>
  <si>
    <t>Pintura protectores de hierro ventana</t>
  </si>
  <si>
    <t>Pintura protectores de hierro jardinera</t>
  </si>
  <si>
    <t>Suministro e instalación difusores lámpara pared exterior</t>
  </si>
  <si>
    <t>Suministro e instalación parrilla desagüe baño</t>
  </si>
  <si>
    <t>Suministro e instalación letrero listado de precios (suministrado por Promese/CAL)</t>
  </si>
  <si>
    <t>Suministro e instalación tubos fluorescentes (área expendio, público)</t>
  </si>
  <si>
    <t>HOSPITAL RICARDO LIMARDO, PUERTO PLATA (111.73 m²)</t>
  </si>
  <si>
    <t>Corrección pañete interior en baño (eliminar tornillos y corregir huecos)</t>
  </si>
  <si>
    <t>Suministro e instalación tapas ciegas en làmparas de pared exterior (laterales y posterior)</t>
  </si>
  <si>
    <t>Instalación de tomacorrientes para computadora (Incl. materiales)</t>
  </si>
  <si>
    <t>Suministro e instalación tomacorrientes para computadora</t>
  </si>
  <si>
    <t>Suministro e instalación parrilla desagüe vertedero</t>
  </si>
  <si>
    <t>Ajuste puerta polimetal</t>
  </si>
  <si>
    <t>Suministro e instalación lámpara tipo secador (posterior)</t>
  </si>
  <si>
    <t>Aplicación laminado ventanas almacèn (1.20M x 0.60M, 1.20M x 0.60M)</t>
  </si>
  <si>
    <t>HOSPITAL INMACULADA CONCEPCIÓN, SÁNCHEZ RAMÍREZ (59.62 m²)</t>
  </si>
  <si>
    <t>Demolición verja frontal (para habilitar rampa)</t>
  </si>
  <si>
    <t>Reparación acera posterior</t>
  </si>
  <si>
    <t>Suministro e instalación lámpara fluorescente 4 tubos (área expendio)</t>
  </si>
  <si>
    <t>Ajuste lámpara fluorescente 2 tubos (área público)</t>
  </si>
  <si>
    <t>Reducción malla ciclónica frontal (para habilitar rampa)</t>
  </si>
  <si>
    <t>p²</t>
  </si>
  <si>
    <t>Aumentar ancho puerta corrediza malla ciclónica a 2.20 M</t>
  </si>
  <si>
    <t>Suministro e instalación tubos fluorescentes (oficina)</t>
  </si>
  <si>
    <t>Suministro e instalación llavín plano puerta polimetal salida emergencia</t>
  </si>
  <si>
    <t>Pintura interior (incl. materiales)</t>
  </si>
  <si>
    <t>Pintura exterior (incl. materiales)</t>
  </si>
  <si>
    <t>Pintura de hierros, barandas y puertas enrollables (incl. materiales)</t>
  </si>
  <si>
    <t>Reparación y mantenimiento de aires acondicionados (incl. materiales)</t>
  </si>
  <si>
    <t>Pintura y reparación de counter (incl. materiales)</t>
  </si>
  <si>
    <t>Pintura counter</t>
  </si>
  <si>
    <t>Reparación y pintura de toldo (incl. materiales)</t>
  </si>
  <si>
    <t>Reparaciones de accesorios en puertas (incl. materiales)</t>
  </si>
  <si>
    <t xml:space="preserve">Pintura protectores ventanas </t>
  </si>
  <si>
    <t>Reparaciones eléctricas (incluye materiales)</t>
  </si>
  <si>
    <t>Reparaciones de plomería (incl. materiales)</t>
  </si>
  <si>
    <t>Trabajos de albañilería (incl. materiales)</t>
  </si>
  <si>
    <t xml:space="preserve">Pintura protectores de ventanas </t>
  </si>
  <si>
    <t>MANTENIMIENTO FARMACIAS DEL PUEBLO ZONA NORTE I</t>
  </si>
  <si>
    <t>Suministro e instalación toldo frontal (7.00 x 1.20 mts.)</t>
  </si>
  <si>
    <t>Confeccion dos canaleta encajonada 20x20x20 en hormigon acera exterior</t>
  </si>
  <si>
    <t>Confeccion de reja de hierro de 20x1.00</t>
  </si>
  <si>
    <t>Reparacion de la alimentacion desde del centro a la farmacia</t>
  </si>
  <si>
    <t xml:space="preserve">Suministro e instalación llave angular </t>
  </si>
  <si>
    <t>Revision tinaco</t>
  </si>
  <si>
    <t>Suministro e instalacion brazo hidráulico</t>
  </si>
  <si>
    <t xml:space="preserve">Ajustar puerta comercial </t>
  </si>
  <si>
    <t>Suministro e instalación lámpara fluorescente 4 tubos (área expendio y publico)</t>
  </si>
  <si>
    <t>Suministro e instalacion bombillo (área almacen, baño y pasillo)</t>
  </si>
  <si>
    <t>Pintura protectores ventanas</t>
  </si>
  <si>
    <t xml:space="preserve">Pintura toldos lateral izquierdo </t>
  </si>
  <si>
    <t>Suministro e instalación cerradura de ventana</t>
  </si>
  <si>
    <t>Protector de pc en counter (acrilico y barras de acero innoxidable)</t>
  </si>
  <si>
    <t>Instalación de extintores (suministrado por Promese/CAL)</t>
  </si>
  <si>
    <t>Instalación letrero buzon de sugerencia (suministrado por Promese/CAL)</t>
  </si>
  <si>
    <t>Suministro e instalación bombillo lámpara tipo secador</t>
  </si>
  <si>
    <t>Suministro e instalación pin de seguridad (área expendio y público)</t>
  </si>
  <si>
    <t xml:space="preserve">Pintura baranda </t>
  </si>
  <si>
    <t>Reparaciones de accesorios en ventanas (incl. materiales)</t>
  </si>
  <si>
    <t>Suministro e instalación llavín puerta comercial 2 hojas</t>
  </si>
  <si>
    <t>Suministro e instalacion llavín puerta polimetal (oficina área oficina)</t>
  </si>
  <si>
    <t>HOSPITAL DR. LUÍS L. BOGAERT, VALVERDE (82.79 m²)</t>
  </si>
  <si>
    <t>HOSPITAL GENERAL SANTIAGO RODRÍGUEZ, SANTIAGO RODRÍGUEZ (60.00 m²)</t>
  </si>
  <si>
    <t>Suministro e instalación de canaletas en lateral derecho exterior</t>
  </si>
  <si>
    <t>Suministro e instalación de canaletas en inversor</t>
  </si>
  <si>
    <t>Habilitación rampa frontal</t>
  </si>
  <si>
    <t>HOSPITAL MUNICIPAL DE TAMBORIL, SANTIAGO DE LOS CABALLEROS (42.18 m²)</t>
  </si>
  <si>
    <t>Pintura malla cicónica</t>
  </si>
  <si>
    <t>Pintura protectores de hierro compresor A/A</t>
  </si>
  <si>
    <t>Reparación aceras perimetrales</t>
  </si>
  <si>
    <t>Suministro e instalación de canaletas en almacén/baño (ajustar inclinadas)</t>
  </si>
  <si>
    <t>Reubicación letrero exterior pequeño a lateral derecho</t>
  </si>
  <si>
    <t>Instalación letrero de área (baño, oficina, salida de emergencia, suministrado por Promese/CAL)</t>
  </si>
  <si>
    <t>Suministro e instalación tubos fluorescentes (área expendio, público, almacén)</t>
  </si>
  <si>
    <t>Suministro e instalación llavín puerta polimetal baño</t>
  </si>
  <si>
    <t>Suministro e instalación llave vertedero</t>
  </si>
  <si>
    <t>OFICINA METROPOLITANA DE SERVICIOS DE AUTOBUSES, SANTIAGO DE LOS CABALLEROS (18.83 m²)</t>
  </si>
  <si>
    <t>Reparación y reparación y pintura de toldo (Incl. materiales)</t>
  </si>
  <si>
    <t>Reparación acera frontal</t>
  </si>
  <si>
    <t>Instalación buzón de sugerencias (en farmacia)</t>
  </si>
  <si>
    <t>HOSPITAL MUNICIPAL DR. NAPIER DÍAZ GOZÁLEZ (S/C VILLA GONZÁLEZ), SANTIAGO DE LOS CABALLEROS (42.00 m²)</t>
  </si>
  <si>
    <t>Reparación muro frontal (Incl. excavación)</t>
  </si>
  <si>
    <t>Reparación acera pública frontal</t>
  </si>
  <si>
    <t>Colocación chazo en vertederio baño</t>
  </si>
  <si>
    <t>Suministro e instalación manguera inodoro</t>
  </si>
  <si>
    <t>Reubicación colgador batas (en farmacia)</t>
  </si>
  <si>
    <t>Ampliación y ajuste puerta corrediza malla ciclónica</t>
  </si>
  <si>
    <t>Instalación letrero frontal tipo pandereta (en farmacia)</t>
  </si>
  <si>
    <t>Instalación letrero de área (oficina, suministrado por Promese/CAL)</t>
  </si>
  <si>
    <t>Suministro e instalación bombillas (baño)</t>
  </si>
  <si>
    <t>Suministro e instalación llavín puerta polimetal (baño, salida emergencia)</t>
  </si>
  <si>
    <t>Reparación y mantenimiento de puertas enrollables</t>
  </si>
  <si>
    <t>HOSPITAL MUNICIPAL LILIAN FERNÁNDEZ NAVARRETE, SANTIAGO DE LOS CABALLEROS (45.07 m²)</t>
  </si>
  <si>
    <t>Reparación rampa frontal</t>
  </si>
  <si>
    <t>Instalación abanicos de pared en almacén (suministrado por Promese/CAL)</t>
  </si>
  <si>
    <t>Suministro e instalación de canaletas en baño</t>
  </si>
  <si>
    <t>Instalación colgador suaper (en farmacia)</t>
  </si>
  <si>
    <t>Confección e instalación protector hierro ventana baño (0.30M x 0.28M)</t>
  </si>
  <si>
    <t>Reubicación extintor (en farmacia)</t>
  </si>
  <si>
    <t>Reubicación letrero frontal tipo pandereta (en farmacia)</t>
  </si>
  <si>
    <t>Limpieza posterior</t>
  </si>
  <si>
    <t>Aplicación laminado en ventanas (0.60M x 1.20M)</t>
  </si>
  <si>
    <t>HOSPITAL PERIFÉRICO DE CIEN FUEGOS, SANTIAGO DE LOS CABALLEROS (31.46 m²)</t>
  </si>
  <si>
    <t>Revisión y reparación filtración en lavamanos</t>
  </si>
  <si>
    <t>Suministro e instalación malla para ventanas</t>
  </si>
  <si>
    <t>Reparación protector de hierro puerta</t>
  </si>
  <si>
    <t>Instalación letreros exteriores (intercambiar, en farmacia)</t>
  </si>
  <si>
    <t>HOSPITAL PERIFÉRICO ENSANCHE LIBERTAD, SANTIAGO DE LOS CABALLEROS (15.84 m²)</t>
  </si>
  <si>
    <t>CORREDOR OMSA, SANTIAGO DE LOS CABALLEROS (18.10 m²)</t>
  </si>
  <si>
    <t>Pintura jardineras</t>
  </si>
  <si>
    <t>Demolición de piso y zócalos. Demolición jardinera frontal (para habilitación rampa) ((Incl. bote material)</t>
  </si>
  <si>
    <t>Suministro e instalación cristal en ventana</t>
  </si>
  <si>
    <t>HOSPITAL REGIONAL INFANTIL DR. ARTURO GRULLÓN, SANTIAGO DE LOS CABALLEROS (101.21 m²)</t>
  </si>
  <si>
    <t>Reemplazo base toldo lateral derecho</t>
  </si>
  <si>
    <t>Reemplazo lona toldo lateral derecho (2 unidades de 1.40M)</t>
  </si>
  <si>
    <t>Desmonte y reinstalación protectores hierro ventana (para ajustar ventana corrediza)</t>
  </si>
  <si>
    <t>Suministro e instalación de canaletas en almacén</t>
  </si>
  <si>
    <t>Revisión y ajuste lavamanos</t>
  </si>
  <si>
    <t>Reubicación letreros exteriores (en farmacia)</t>
  </si>
  <si>
    <t>Suministro e instalación tubos fluorescentes (área público)</t>
  </si>
  <si>
    <t>Suministro e instalación globo en pared frontal</t>
  </si>
  <si>
    <t>CENTRO DE SALUD INTEGRAL BELLA VISTA, SANTIAGO DE LOS CABALLEROS (27.59 m²)</t>
  </si>
  <si>
    <t>Habilitación desagüe de piso (Incl. demolición y colocación de cerámica)</t>
  </si>
  <si>
    <t>Habilitación interruptor bombilla baño (actualmente detás de espejo)</t>
  </si>
  <si>
    <t>Instalación letrero de área (almacén, baño, oficina, salida emergencia, suministrado por Promese/CAL)</t>
  </si>
  <si>
    <t>Ajuste altura puerta enrollable</t>
  </si>
  <si>
    <t>SUBCENTRO DE SALUD COREA (JUAN XXIII), SANTIAGO DE LOS CABALLEROS (35.58 m²)</t>
  </si>
  <si>
    <t>Ajuste canaletas</t>
  </si>
  <si>
    <t>Suministro e instalación parrilla desagüe piso</t>
  </si>
  <si>
    <t>Suministro e instalación llavín plano puerta polimetal entrada</t>
  </si>
  <si>
    <t>Reubicación llavín puerta polimetal entrada a baño</t>
  </si>
  <si>
    <t>Reubicación organizador tipo tramo</t>
  </si>
  <si>
    <t>HOSPITAL MATÍAS RAMÓN MELLA, DAJABÓN (60.00 m²)</t>
  </si>
  <si>
    <t>Suministro e instalación llave mezcladora lavamanos</t>
  </si>
  <si>
    <t>Suministro e instalacion llave lavamanos</t>
  </si>
  <si>
    <t>Suministro e instalación de letreros tipo pandereta</t>
  </si>
  <si>
    <t>Pensión y Jubilación</t>
  </si>
  <si>
    <t>Dirección Técnica</t>
  </si>
  <si>
    <t>DUARTE, ESPAILLAT, HERMANAS MIRABAL, LA VEGA, MONSEÑOR NOUEL, SÁNCHEZ RAMÍREZ, PUERTO PLATA, SANTIAGO DE LOS CABALLEROS, VALVERDE, DAJABÓN, SANTIAGO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</si>
</sst>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sz val="14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/>
    <xf numFmtId="2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1" xfId="5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/>
    </xf>
    <xf numFmtId="4" fontId="8" fillId="3" borderId="2" xfId="5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43" fontId="9" fillId="4" borderId="0" xfId="10" applyFont="1" applyFill="1" applyBorder="1" applyAlignment="1">
      <alignment horizontal="center" vertical="center"/>
    </xf>
    <xf numFmtId="165" fontId="10" fillId="4" borderId="0" xfId="0" applyNumberFormat="1" applyFont="1" applyFill="1" applyAlignment="1">
      <alignment horizontal="center" vertical="center"/>
    </xf>
    <xf numFmtId="165" fontId="10" fillId="4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center" vertical="center"/>
    </xf>
    <xf numFmtId="43" fontId="11" fillId="0" borderId="0" xfId="1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43" fontId="2" fillId="0" borderId="0" xfId="0" applyNumberFormat="1" applyFont="1"/>
    <xf numFmtId="0" fontId="2" fillId="0" borderId="0" xfId="0" applyFont="1" applyFill="1" applyAlignment="1">
      <alignment vertical="center"/>
    </xf>
    <xf numFmtId="165" fontId="10" fillId="4" borderId="0" xfId="0" applyNumberFormat="1" applyFont="1" applyFill="1" applyAlignment="1">
      <alignment horizontal="right" vertic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3" fontId="11" fillId="0" borderId="0" xfId="1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4" fontId="14" fillId="5" borderId="0" xfId="0" applyNumberFormat="1" applyFont="1" applyFill="1"/>
    <xf numFmtId="0" fontId="11" fillId="5" borderId="0" xfId="0" applyFont="1" applyFill="1" applyBorder="1" applyAlignment="1">
      <alignment horizontal="center" vertical="center"/>
    </xf>
    <xf numFmtId="165" fontId="14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6" fillId="0" borderId="0" xfId="0" applyFont="1" applyBorder="1"/>
    <xf numFmtId="164" fontId="17" fillId="0" borderId="0" xfId="3" applyFont="1" applyBorder="1"/>
    <xf numFmtId="0" fontId="15" fillId="0" borderId="0" xfId="0" applyFont="1" applyFill="1" applyBorder="1" applyAlignment="1">
      <alignment horizontal="left" vertical="center"/>
    </xf>
    <xf numFmtId="4" fontId="15" fillId="0" borderId="0" xfId="1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43" fontId="13" fillId="0" borderId="0" xfId="10" applyFont="1" applyFill="1" applyBorder="1" applyAlignment="1">
      <alignment horizontal="right" vertical="center"/>
    </xf>
    <xf numFmtId="2" fontId="7" fillId="0" borderId="0" xfId="0" applyNumberFormat="1" applyFont="1" applyFill="1" applyBorder="1"/>
    <xf numFmtId="0" fontId="9" fillId="2" borderId="0" xfId="0" applyFont="1" applyFill="1" applyBorder="1" applyAlignment="1">
      <alignment horizontal="center"/>
    </xf>
    <xf numFmtId="2" fontId="18" fillId="0" borderId="0" xfId="0" applyNumberFormat="1" applyFont="1" applyFill="1" applyBorder="1"/>
    <xf numFmtId="165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5" fillId="0" borderId="0" xfId="1" applyFont="1" applyAlignment="1">
      <alignment vertical="center"/>
    </xf>
    <xf numFmtId="165" fontId="10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horizontal="center" vertical="center" wrapText="1"/>
    </xf>
  </cellXfs>
  <cellStyles count="11">
    <cellStyle name="Comma 2" xfId="3"/>
    <cellStyle name="Millares" xfId="10" builtinId="3"/>
    <cellStyle name="Millares 10" xfId="4"/>
    <cellStyle name="Normal" xfId="0" builtinId="0"/>
    <cellStyle name="Normal 2" xfId="5"/>
    <cellStyle name="Normal 2 2" xfId="2"/>
    <cellStyle name="Normal 3" xfId="6"/>
    <cellStyle name="Normal 3 2" xfId="1"/>
    <cellStyle name="Normal 4" xfId="7"/>
    <cellStyle name="Percent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11900</xdr:colOff>
      <xdr:row>1</xdr:row>
      <xdr:rowOff>27516</xdr:rowOff>
    </xdr:from>
    <xdr:to>
      <xdr:col>1</xdr:col>
      <xdr:colOff>2024062</xdr:colOff>
      <xdr:row>4</xdr:row>
      <xdr:rowOff>38055</xdr:rowOff>
    </xdr:to>
    <xdr:pic>
      <xdr:nvPicPr>
        <xdr:cNvPr id="1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38" y="229922"/>
          <a:ext cx="2012162" cy="582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250031</xdr:colOff>
      <xdr:row>1</xdr:row>
      <xdr:rowOff>23808</xdr:rowOff>
    </xdr:from>
    <xdr:to>
      <xdr:col>5</xdr:col>
      <xdr:colOff>252219</xdr:colOff>
      <xdr:row>4</xdr:row>
      <xdr:rowOff>87032</xdr:rowOff>
    </xdr:to>
    <xdr:pic>
      <xdr:nvPicPr>
        <xdr:cNvPr id="1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4" y="226214"/>
          <a:ext cx="2169125" cy="63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sgpc03\Users\aquino.ana\Desktop\Users\veras.yadira\AppData\Local\Microsoft\Windows\Temporary%20Internet%20Files\Content.Outlook\AVQ6S14G\BASE%20DE%20DATOS%20PERSONAL%20GFP%20(OCT-201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es.rolando.PROMESE/Desktop/PROMESE-CAL/ZONA%20NORTE/MANTENIMIENTOS/2019.%20MARZO/Presupuesto%20Zona%20Nor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es.rolando.PROMESE/Desktop/PROMESE-CAL/Mantenimientos%202019%20MOD%20Sabra/1Presupuesto%20Zona%20Norte%20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E TODO EL PAIS (2)"/>
      <sheetName val="Base de Datos FP"/>
      <sheetName val="Buscador_Farmacia"/>
      <sheetName val="Hoja10"/>
      <sheetName val="FP DE TODO EL PAIS"/>
      <sheetName val="Base de Datos"/>
      <sheetName val="Total de Emplados por Provincia"/>
      <sheetName val="Empleados por Provincia"/>
      <sheetName val="Fuera de Nomina"/>
      <sheetName val="BackUp Fuera de Nomina"/>
      <sheetName val="Empleados por Farmacia"/>
      <sheetName val="FP DE TODO EL PAIS (3)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GL7" t="str">
            <v xml:space="preserve">Farmacéutica </v>
          </cell>
          <cell r="GM7" t="str">
            <v>Cancelado</v>
          </cell>
        </row>
        <row r="8">
          <cell r="GL8" t="str">
            <v>Auxiliar</v>
          </cell>
          <cell r="GM8" t="str">
            <v>Licencia Permanente</v>
          </cell>
        </row>
        <row r="9">
          <cell r="GL9" t="str">
            <v>Encargada</v>
          </cell>
          <cell r="GM9" t="str">
            <v>Proceso de Pensión</v>
          </cell>
        </row>
        <row r="10">
          <cell r="GL10" t="str">
            <v>Farmacéutico</v>
          </cell>
          <cell r="GM10" t="str">
            <v>Cubriendo Licencia</v>
          </cell>
        </row>
        <row r="11">
          <cell r="GL11" t="str">
            <v>Auxiliar/Estudiante</v>
          </cell>
          <cell r="GM11" t="str">
            <v>Renuncia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T. ZONA NORTE"/>
      <sheetName val="Medidas"/>
    </sheetNames>
    <sheetDataSet>
      <sheetData sheetId="0" refreshError="1"/>
      <sheetData sheetId="1">
        <row r="8">
          <cell r="F8">
            <v>70.4512</v>
          </cell>
        </row>
        <row r="14">
          <cell r="F14">
            <v>57.26</v>
          </cell>
        </row>
        <row r="20">
          <cell r="F20">
            <v>93.981999999999999</v>
          </cell>
        </row>
        <row r="29">
          <cell r="F29">
            <v>39.132000000000005</v>
          </cell>
        </row>
        <row r="35">
          <cell r="F35">
            <v>13.72</v>
          </cell>
        </row>
        <row r="41">
          <cell r="F41">
            <v>52.012000000000008</v>
          </cell>
        </row>
        <row r="52">
          <cell r="F52">
            <v>107.13499999999998</v>
          </cell>
        </row>
        <row r="59">
          <cell r="F59">
            <v>43.827999999999996</v>
          </cell>
        </row>
        <row r="66">
          <cell r="F66">
            <v>84.337999999999994</v>
          </cell>
        </row>
        <row r="98">
          <cell r="F98">
            <v>43.271000000000001</v>
          </cell>
        </row>
        <row r="111">
          <cell r="F111">
            <v>34.350999999999999</v>
          </cell>
        </row>
        <row r="120">
          <cell r="F120">
            <v>43.271000000000001</v>
          </cell>
        </row>
        <row r="127">
          <cell r="F127">
            <v>18.513500000000001</v>
          </cell>
        </row>
        <row r="133">
          <cell r="F133">
            <v>34.350999999999999</v>
          </cell>
        </row>
        <row r="144">
          <cell r="F144">
            <v>153.80760000000004</v>
          </cell>
        </row>
        <row r="151">
          <cell r="F151">
            <v>77.887699999999995</v>
          </cell>
        </row>
        <row r="158">
          <cell r="F158">
            <v>121.46560000000001</v>
          </cell>
        </row>
        <row r="169">
          <cell r="F169">
            <v>131.13319999999999</v>
          </cell>
        </row>
        <row r="176">
          <cell r="F176">
            <v>40.828700000000012</v>
          </cell>
        </row>
        <row r="183">
          <cell r="F183">
            <v>88.843999999999994</v>
          </cell>
        </row>
        <row r="194">
          <cell r="F194">
            <v>153.37100000000001</v>
          </cell>
        </row>
        <row r="201">
          <cell r="F201">
            <v>74.043599999999998</v>
          </cell>
        </row>
        <row r="208">
          <cell r="F208">
            <v>158.94800000000001</v>
          </cell>
        </row>
        <row r="219">
          <cell r="F219">
            <v>166.017</v>
          </cell>
        </row>
        <row r="226">
          <cell r="F226">
            <v>14.669</v>
          </cell>
        </row>
        <row r="232">
          <cell r="F232">
            <v>110.13999999999999</v>
          </cell>
        </row>
        <row r="243">
          <cell r="F243">
            <v>177.15999999999997</v>
          </cell>
        </row>
        <row r="250">
          <cell r="F250">
            <v>101.42749999999998</v>
          </cell>
        </row>
        <row r="257">
          <cell r="F257">
            <v>133.76600000000002</v>
          </cell>
        </row>
        <row r="268">
          <cell r="F268">
            <v>131.13319999999999</v>
          </cell>
        </row>
        <row r="275">
          <cell r="F275">
            <v>40.828700000000012</v>
          </cell>
        </row>
        <row r="282">
          <cell r="F282">
            <v>88.843999999999994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T. ZONA NORTE III"/>
      <sheetName val="Medidas"/>
    </sheetNames>
    <sheetDataSet>
      <sheetData sheetId="0"/>
      <sheetData sheetId="1">
        <row r="26">
          <cell r="H26">
            <v>42.181199999999997</v>
          </cell>
        </row>
        <row r="32">
          <cell r="F32">
            <v>106.63680000000001</v>
          </cell>
        </row>
        <row r="37">
          <cell r="F37">
            <v>36.926000000000002</v>
          </cell>
        </row>
        <row r="44">
          <cell r="F44">
            <v>94.995199999999997</v>
          </cell>
        </row>
        <row r="47">
          <cell r="H47">
            <v>18.832000000000004</v>
          </cell>
        </row>
        <row r="52">
          <cell r="F52">
            <v>33.424999999999997</v>
          </cell>
        </row>
        <row r="57">
          <cell r="F57">
            <v>16.317999999999998</v>
          </cell>
        </row>
        <row r="63">
          <cell r="F63">
            <v>37.312199999999997</v>
          </cell>
        </row>
        <row r="66">
          <cell r="H66">
            <v>42.003900000000002</v>
          </cell>
        </row>
        <row r="72">
          <cell r="F72">
            <v>100.72450000000001</v>
          </cell>
        </row>
        <row r="78">
          <cell r="F78">
            <v>36.924900000000001</v>
          </cell>
        </row>
        <row r="85">
          <cell r="F85">
            <v>90.151600000000016</v>
          </cell>
        </row>
        <row r="88">
          <cell r="H88">
            <v>45.064999999999991</v>
          </cell>
        </row>
        <row r="95">
          <cell r="F95">
            <v>109.533</v>
          </cell>
        </row>
        <row r="104">
          <cell r="F104">
            <v>40.237999999999992</v>
          </cell>
        </row>
        <row r="111">
          <cell r="F111">
            <v>76.851000000000013</v>
          </cell>
        </row>
        <row r="114">
          <cell r="H114">
            <v>31.461500000000001</v>
          </cell>
        </row>
        <row r="119">
          <cell r="F119">
            <v>60.066800000000001</v>
          </cell>
        </row>
        <row r="131">
          <cell r="F131">
            <v>62.964799999999997</v>
          </cell>
        </row>
        <row r="134">
          <cell r="H134">
            <v>15.84</v>
          </cell>
        </row>
        <row r="138">
          <cell r="F138">
            <v>37.483799999999995</v>
          </cell>
        </row>
        <row r="148">
          <cell r="F148">
            <v>39.852600000000002</v>
          </cell>
        </row>
        <row r="151">
          <cell r="H151">
            <v>18.102</v>
          </cell>
        </row>
        <row r="155">
          <cell r="F155">
            <v>37.379400000000004</v>
          </cell>
        </row>
        <row r="160">
          <cell r="F160">
            <v>15.638999999999999</v>
          </cell>
        </row>
        <row r="166">
          <cell r="F166">
            <v>40.661700000000003</v>
          </cell>
        </row>
        <row r="169">
          <cell r="H169">
            <v>101.2084</v>
          </cell>
        </row>
        <row r="177">
          <cell r="F177">
            <v>185.91459999999998</v>
          </cell>
        </row>
        <row r="186">
          <cell r="F186">
            <v>89.795299999999997</v>
          </cell>
        </row>
        <row r="193">
          <cell r="F193">
            <v>137.31720000000001</v>
          </cell>
        </row>
        <row r="196">
          <cell r="H196">
            <v>27.5931</v>
          </cell>
        </row>
        <row r="201">
          <cell r="F201">
            <v>65.772999999999996</v>
          </cell>
        </row>
        <row r="207">
          <cell r="F207">
            <v>23.8506</v>
          </cell>
        </row>
        <row r="213">
          <cell r="F213">
            <v>46.546800000000005</v>
          </cell>
        </row>
        <row r="216">
          <cell r="H216">
            <v>35.576000000000001</v>
          </cell>
        </row>
        <row r="224">
          <cell r="F224">
            <v>95.789999999999992</v>
          </cell>
        </row>
        <row r="232">
          <cell r="F232">
            <v>30.695000000000007</v>
          </cell>
        </row>
        <row r="237">
          <cell r="F237">
            <v>56.762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48"/>
  <sheetViews>
    <sheetView tabSelected="1" view="pageBreakPreview" zoomScale="80" zoomScaleNormal="80" zoomScaleSheetLayoutView="80" workbookViewId="0"/>
  </sheetViews>
  <sheetFormatPr baseColWidth="10" defaultColWidth="9.140625" defaultRowHeight="15" x14ac:dyDescent="0.25"/>
  <cols>
    <col min="1" max="1" width="6.7109375" style="2" customWidth="1"/>
    <col min="2" max="2" width="162.140625" style="2" bestFit="1" customWidth="1"/>
    <col min="3" max="3" width="9.140625" style="2" bestFit="1" customWidth="1"/>
    <col min="4" max="4" width="7.85546875" style="2" bestFit="1" customWidth="1"/>
    <col min="5" max="5" width="15.5703125" style="2" bestFit="1" customWidth="1"/>
    <col min="6" max="6" width="10" style="2" bestFit="1" customWidth="1"/>
    <col min="7" max="16384" width="9.140625" style="1"/>
  </cols>
  <sheetData>
    <row r="1" spans="1:6" ht="15.75" x14ac:dyDescent="0.25">
      <c r="A1" s="18"/>
      <c r="B1" s="1"/>
      <c r="C1" s="32"/>
      <c r="D1" s="33"/>
      <c r="E1" s="24"/>
      <c r="F1" s="25"/>
    </row>
    <row r="2" spans="1:6" x14ac:dyDescent="0.25">
      <c r="A2" s="4"/>
      <c r="B2" s="4"/>
      <c r="C2" s="5"/>
      <c r="D2" s="4"/>
      <c r="E2" s="4"/>
      <c r="F2" s="4"/>
    </row>
    <row r="3" spans="1:6" x14ac:dyDescent="0.25">
      <c r="A3" s="4"/>
      <c r="B3" s="4"/>
      <c r="C3" s="5"/>
      <c r="D3" s="4"/>
      <c r="E3" s="4"/>
      <c r="F3" s="4"/>
    </row>
    <row r="4" spans="1:6" x14ac:dyDescent="0.25">
      <c r="A4" s="4"/>
      <c r="B4" s="4"/>
      <c r="C4" s="5"/>
      <c r="D4" s="4"/>
      <c r="E4" s="4"/>
      <c r="F4" s="4"/>
    </row>
    <row r="5" spans="1:6" x14ac:dyDescent="0.25">
      <c r="A5" s="4"/>
      <c r="B5" s="4"/>
      <c r="C5" s="5"/>
      <c r="D5" s="4"/>
      <c r="E5" s="4"/>
      <c r="F5" s="4"/>
    </row>
    <row r="6" spans="1:6" x14ac:dyDescent="0.25">
      <c r="A6" s="4"/>
      <c r="B6" s="4"/>
      <c r="C6" s="5"/>
      <c r="D6" s="4"/>
      <c r="E6" s="4"/>
      <c r="F6" s="4"/>
    </row>
    <row r="7" spans="1:6" ht="20.25" x14ac:dyDescent="0.25">
      <c r="A7" s="55" t="s">
        <v>250</v>
      </c>
      <c r="B7" s="55"/>
      <c r="C7" s="55"/>
      <c r="D7" s="55"/>
      <c r="E7" s="55"/>
      <c r="F7" s="55"/>
    </row>
    <row r="8" spans="1:6" ht="40.5" customHeight="1" x14ac:dyDescent="0.25">
      <c r="A8" s="55" t="s">
        <v>350</v>
      </c>
      <c r="B8" s="55"/>
      <c r="C8" s="55"/>
      <c r="D8" s="55"/>
      <c r="E8" s="55"/>
      <c r="F8" s="55"/>
    </row>
    <row r="9" spans="1:6" ht="20.25" x14ac:dyDescent="0.25">
      <c r="A9" s="53"/>
      <c r="B9" s="53"/>
      <c r="C9" s="53"/>
      <c r="D9" s="53"/>
      <c r="E9" s="53"/>
      <c r="F9" s="53"/>
    </row>
    <row r="10" spans="1:6" ht="20.25" x14ac:dyDescent="0.25">
      <c r="A10" s="53"/>
      <c r="B10" s="53"/>
      <c r="C10" s="53"/>
      <c r="D10" s="53"/>
      <c r="E10" s="53"/>
      <c r="F10" s="53"/>
    </row>
    <row r="11" spans="1:6" ht="19.5" thickBot="1" x14ac:dyDescent="0.35">
      <c r="A11" s="48">
        <v>1</v>
      </c>
      <c r="B11" s="6" t="s">
        <v>128</v>
      </c>
      <c r="C11" s="49">
        <v>53.76</v>
      </c>
      <c r="D11" s="8"/>
      <c r="E11" s="7"/>
      <c r="F11" s="7"/>
    </row>
    <row r="12" spans="1:6" ht="15.75" thickBot="1" x14ac:dyDescent="0.3">
      <c r="A12" s="9" t="s">
        <v>15</v>
      </c>
      <c r="B12" s="10" t="s">
        <v>16</v>
      </c>
      <c r="C12" s="11" t="s">
        <v>17</v>
      </c>
      <c r="D12" s="10" t="s">
        <v>18</v>
      </c>
      <c r="E12" s="12" t="s">
        <v>19</v>
      </c>
      <c r="F12" s="11" t="s">
        <v>20</v>
      </c>
    </row>
    <row r="13" spans="1:6" ht="15.75" x14ac:dyDescent="0.25">
      <c r="A13" s="13">
        <f>A11+0.01</f>
        <v>1.01</v>
      </c>
      <c r="B13" s="14" t="s">
        <v>21</v>
      </c>
      <c r="C13" s="15"/>
      <c r="D13" s="15"/>
      <c r="E13" s="16"/>
      <c r="F13" s="17">
        <f>SUBTOTAL(9,F14:F15)</f>
        <v>0</v>
      </c>
    </row>
    <row r="14" spans="1:6" ht="15.75" x14ac:dyDescent="0.25">
      <c r="A14" s="18"/>
      <c r="B14" s="2" t="s">
        <v>22</v>
      </c>
      <c r="C14" s="19">
        <f>+[2]Medidas!F8</f>
        <v>70.4512</v>
      </c>
      <c r="D14" s="19" t="s">
        <v>23</v>
      </c>
      <c r="E14" s="50"/>
      <c r="F14" s="21">
        <f>+C14*E14</f>
        <v>0</v>
      </c>
    </row>
    <row r="15" spans="1:6" ht="15.75" x14ac:dyDescent="0.25">
      <c r="A15" s="18"/>
      <c r="B15" s="2" t="s">
        <v>129</v>
      </c>
      <c r="C15" s="19">
        <f>+[2]Medidas!F14</f>
        <v>57.26</v>
      </c>
      <c r="D15" s="19" t="s">
        <v>23</v>
      </c>
      <c r="E15" s="50"/>
      <c r="F15" s="21">
        <f>+C15*E15</f>
        <v>0</v>
      </c>
    </row>
    <row r="16" spans="1:6" ht="15.75" x14ac:dyDescent="0.25">
      <c r="A16" s="13">
        <f>+A13+0.01</f>
        <v>1.02</v>
      </c>
      <c r="B16" s="14" t="s">
        <v>25</v>
      </c>
      <c r="C16" s="15"/>
      <c r="D16" s="15"/>
      <c r="E16" s="16"/>
      <c r="F16" s="17">
        <f>SUBTOTAL(9,F17:F17)</f>
        <v>0</v>
      </c>
    </row>
    <row r="17" spans="1:6" ht="15.75" x14ac:dyDescent="0.25">
      <c r="A17" s="18"/>
      <c r="B17" s="2" t="s">
        <v>22</v>
      </c>
      <c r="C17" s="19">
        <f>+[2]Medidas!F20</f>
        <v>93.981999999999999</v>
      </c>
      <c r="D17" s="19" t="s">
        <v>23</v>
      </c>
      <c r="E17" s="50"/>
      <c r="F17" s="21">
        <f>+C17*E17</f>
        <v>0</v>
      </c>
    </row>
    <row r="18" spans="1:6" ht="15.75" x14ac:dyDescent="0.25">
      <c r="A18" s="13">
        <f>+A16+0.01</f>
        <v>1.03</v>
      </c>
      <c r="B18" s="14" t="s">
        <v>28</v>
      </c>
      <c r="C18" s="15"/>
      <c r="D18" s="15"/>
      <c r="E18" s="16"/>
      <c r="F18" s="17">
        <f>SUBTOTAL(9,F19:F21)</f>
        <v>0</v>
      </c>
    </row>
    <row r="19" spans="1:6" ht="15.75" x14ac:dyDescent="0.25">
      <c r="A19" s="18"/>
      <c r="B19" s="2" t="s">
        <v>29</v>
      </c>
      <c r="C19" s="19">
        <v>3</v>
      </c>
      <c r="D19" s="19" t="s">
        <v>30</v>
      </c>
      <c r="E19" s="50"/>
      <c r="F19" s="21">
        <f>+C19*E19</f>
        <v>0</v>
      </c>
    </row>
    <row r="20" spans="1:6" ht="15.75" x14ac:dyDescent="0.25">
      <c r="A20" s="18"/>
      <c r="B20" s="2" t="s">
        <v>31</v>
      </c>
      <c r="C20" s="19">
        <v>8</v>
      </c>
      <c r="D20" s="19" t="s">
        <v>27</v>
      </c>
      <c r="E20" s="50"/>
      <c r="F20" s="21">
        <f>+C20*E20</f>
        <v>0</v>
      </c>
    </row>
    <row r="21" spans="1:6" ht="15.75" x14ac:dyDescent="0.25">
      <c r="A21" s="18"/>
      <c r="B21" s="2" t="s">
        <v>59</v>
      </c>
      <c r="C21" s="19">
        <v>1</v>
      </c>
      <c r="D21" s="19" t="s">
        <v>30</v>
      </c>
      <c r="E21" s="50"/>
      <c r="F21" s="21">
        <f>+C21*E21</f>
        <v>0</v>
      </c>
    </row>
    <row r="22" spans="1:6" ht="15.75" x14ac:dyDescent="0.25">
      <c r="A22" s="13">
        <f>+A18+0.01</f>
        <v>1.04</v>
      </c>
      <c r="B22" s="14" t="s">
        <v>130</v>
      </c>
      <c r="C22" s="15"/>
      <c r="D22" s="15"/>
      <c r="E22" s="16"/>
      <c r="F22" s="17">
        <f>SUBTOTAL(9,F23:F23)</f>
        <v>0</v>
      </c>
    </row>
    <row r="23" spans="1:6" ht="15.75" x14ac:dyDescent="0.25">
      <c r="A23" s="18"/>
      <c r="B23" s="2" t="s">
        <v>131</v>
      </c>
      <c r="C23" s="19">
        <v>5</v>
      </c>
      <c r="D23" s="19" t="s">
        <v>27</v>
      </c>
      <c r="E23" s="50"/>
      <c r="F23" s="21">
        <f>+C23*E23</f>
        <v>0</v>
      </c>
    </row>
    <row r="24" spans="1:6" ht="15.75" x14ac:dyDescent="0.25">
      <c r="A24" s="13">
        <f>+A22+0.01</f>
        <v>1.05</v>
      </c>
      <c r="B24" s="14" t="s">
        <v>33</v>
      </c>
      <c r="C24" s="15"/>
      <c r="D24" s="15"/>
      <c r="E24" s="16"/>
      <c r="F24" s="17">
        <f>SUBTOTAL(9,F25:F25)</f>
        <v>0</v>
      </c>
    </row>
    <row r="25" spans="1:6" ht="15.75" x14ac:dyDescent="0.25">
      <c r="A25" s="18"/>
      <c r="B25" s="2" t="s">
        <v>34</v>
      </c>
      <c r="C25" s="19">
        <v>60</v>
      </c>
      <c r="D25" s="19" t="s">
        <v>23</v>
      </c>
      <c r="E25" s="50"/>
      <c r="F25" s="21">
        <f t="shared" ref="F25" si="0">C25*E25</f>
        <v>0</v>
      </c>
    </row>
    <row r="26" spans="1:6" ht="15.75" x14ac:dyDescent="0.25">
      <c r="A26" s="13">
        <f>+A24+0.01</f>
        <v>1.06</v>
      </c>
      <c r="B26" s="14" t="s">
        <v>35</v>
      </c>
      <c r="C26" s="15"/>
      <c r="D26" s="15"/>
      <c r="E26" s="16"/>
      <c r="F26" s="17">
        <f>SUBTOTAL(9,F27:F27)</f>
        <v>0</v>
      </c>
    </row>
    <row r="27" spans="1:6" ht="15.75" x14ac:dyDescent="0.25">
      <c r="A27" s="18"/>
      <c r="B27" s="2" t="s">
        <v>132</v>
      </c>
      <c r="C27" s="19">
        <v>4</v>
      </c>
      <c r="D27" s="19" t="s">
        <v>30</v>
      </c>
      <c r="E27" s="50"/>
      <c r="F27" s="21">
        <f>+C27*E27</f>
        <v>0</v>
      </c>
    </row>
    <row r="28" spans="1:6" ht="15.75" x14ac:dyDescent="0.25">
      <c r="A28" s="13">
        <f>+A26+0.01</f>
        <v>1.07</v>
      </c>
      <c r="B28" s="14" t="s">
        <v>36</v>
      </c>
      <c r="C28" s="15"/>
      <c r="D28" s="15"/>
      <c r="E28" s="16"/>
      <c r="F28" s="17">
        <f>SUBTOTAL(9,F29:F30)</f>
        <v>0</v>
      </c>
    </row>
    <row r="29" spans="1:6" ht="15.75" x14ac:dyDescent="0.25">
      <c r="A29" s="18"/>
      <c r="B29" s="2" t="s">
        <v>133</v>
      </c>
      <c r="C29" s="19">
        <v>2</v>
      </c>
      <c r="D29" s="19" t="s">
        <v>30</v>
      </c>
      <c r="E29" s="20"/>
      <c r="F29" s="21">
        <f>+C29*E29</f>
        <v>0</v>
      </c>
    </row>
    <row r="30" spans="1:6" ht="15.75" x14ac:dyDescent="0.25">
      <c r="A30" s="18"/>
      <c r="B30" s="2" t="s">
        <v>134</v>
      </c>
      <c r="C30" s="19">
        <v>1</v>
      </c>
      <c r="D30" s="19" t="s">
        <v>30</v>
      </c>
      <c r="E30" s="50"/>
      <c r="F30" s="21">
        <f>+C30*E30</f>
        <v>0</v>
      </c>
    </row>
    <row r="31" spans="1:6" ht="15.75" x14ac:dyDescent="0.25">
      <c r="A31" s="13">
        <f>+A28+0.01</f>
        <v>1.08</v>
      </c>
      <c r="B31" s="14" t="s">
        <v>38</v>
      </c>
      <c r="C31" s="15"/>
      <c r="D31" s="15"/>
      <c r="E31" s="16"/>
      <c r="F31" s="17">
        <f>SUBTOTAL(9,F32:F34)</f>
        <v>0</v>
      </c>
    </row>
    <row r="32" spans="1:6" ht="15.75" x14ac:dyDescent="0.25">
      <c r="A32" s="18"/>
      <c r="B32" s="2" t="s">
        <v>135</v>
      </c>
      <c r="C32" s="19">
        <v>1</v>
      </c>
      <c r="D32" s="19" t="s">
        <v>30</v>
      </c>
      <c r="E32" s="50"/>
      <c r="F32" s="21">
        <f>+C32*E32</f>
        <v>0</v>
      </c>
    </row>
    <row r="33" spans="1:6" ht="15.75" x14ac:dyDescent="0.25">
      <c r="A33" s="18"/>
      <c r="B33" s="2" t="s">
        <v>136</v>
      </c>
      <c r="C33" s="19">
        <v>1</v>
      </c>
      <c r="D33" s="19" t="s">
        <v>30</v>
      </c>
      <c r="E33" s="50"/>
      <c r="F33" s="21">
        <f>+C33*E33</f>
        <v>0</v>
      </c>
    </row>
    <row r="34" spans="1:6" ht="15.75" x14ac:dyDescent="0.25">
      <c r="A34" s="18"/>
      <c r="B34" s="2" t="s">
        <v>39</v>
      </c>
      <c r="C34" s="19">
        <v>1</v>
      </c>
      <c r="D34" s="19" t="s">
        <v>30</v>
      </c>
      <c r="E34" s="50"/>
      <c r="F34" s="21">
        <f>+C34*E34</f>
        <v>0</v>
      </c>
    </row>
    <row r="35" spans="1:6" ht="15.75" x14ac:dyDescent="0.25">
      <c r="A35" s="13">
        <f>+A31+0.01</f>
        <v>1.0900000000000001</v>
      </c>
      <c r="B35" s="14" t="s">
        <v>40</v>
      </c>
      <c r="C35" s="15"/>
      <c r="D35" s="15"/>
      <c r="E35" s="16"/>
      <c r="F35" s="17">
        <f>SUBTOTAL(9,F36:F37)</f>
        <v>0</v>
      </c>
    </row>
    <row r="36" spans="1:6" ht="15.75" x14ac:dyDescent="0.25">
      <c r="A36" s="18"/>
      <c r="B36" s="2" t="s">
        <v>41</v>
      </c>
      <c r="C36" s="19">
        <v>2</v>
      </c>
      <c r="D36" s="19" t="s">
        <v>30</v>
      </c>
      <c r="E36" s="50"/>
      <c r="F36" s="21">
        <f>+C36*E36</f>
        <v>0</v>
      </c>
    </row>
    <row r="37" spans="1:6" ht="15.75" x14ac:dyDescent="0.25">
      <c r="A37" s="18"/>
      <c r="B37" s="2" t="s">
        <v>42</v>
      </c>
      <c r="C37" s="19">
        <v>3</v>
      </c>
      <c r="D37" s="19" t="s">
        <v>30</v>
      </c>
      <c r="E37" s="50"/>
      <c r="F37" s="21">
        <f>+C37*E37</f>
        <v>0</v>
      </c>
    </row>
    <row r="38" spans="1:6" ht="15.75" x14ac:dyDescent="0.25">
      <c r="A38" s="13">
        <f>+A35+0.01</f>
        <v>1.1000000000000001</v>
      </c>
      <c r="B38" s="14" t="s">
        <v>75</v>
      </c>
      <c r="C38" s="15"/>
      <c r="D38" s="15"/>
      <c r="E38" s="16"/>
      <c r="F38" s="17">
        <f>SUBTOTAL(9,F39:F39)</f>
        <v>0</v>
      </c>
    </row>
    <row r="39" spans="1:6" ht="15.75" x14ac:dyDescent="0.25">
      <c r="A39" s="18"/>
      <c r="B39" s="2" t="s">
        <v>76</v>
      </c>
      <c r="C39" s="19">
        <v>1</v>
      </c>
      <c r="D39" s="19" t="s">
        <v>30</v>
      </c>
      <c r="E39" s="50"/>
      <c r="F39" s="21">
        <f>+C39*E39</f>
        <v>0</v>
      </c>
    </row>
    <row r="40" spans="1:6" ht="15.75" x14ac:dyDescent="0.25">
      <c r="A40" s="13">
        <f>+A38+0.01</f>
        <v>1.1100000000000001</v>
      </c>
      <c r="B40" s="14" t="s">
        <v>44</v>
      </c>
      <c r="C40" s="15"/>
      <c r="D40" s="15"/>
      <c r="E40" s="16"/>
      <c r="F40" s="17">
        <f>SUBTOTAL(9,F41:F43)</f>
        <v>0</v>
      </c>
    </row>
    <row r="41" spans="1:6" ht="15.75" x14ac:dyDescent="0.25">
      <c r="A41" s="18"/>
      <c r="B41" s="2" t="s">
        <v>113</v>
      </c>
      <c r="C41" s="19">
        <v>2</v>
      </c>
      <c r="D41" s="19" t="s">
        <v>30</v>
      </c>
      <c r="E41" s="50"/>
      <c r="F41" s="21">
        <f>+C41*E41</f>
        <v>0</v>
      </c>
    </row>
    <row r="42" spans="1:6" ht="15.75" x14ac:dyDescent="0.25">
      <c r="A42" s="18"/>
      <c r="B42" s="2" t="s">
        <v>45</v>
      </c>
      <c r="C42" s="19">
        <v>2</v>
      </c>
      <c r="D42" s="19" t="s">
        <v>30</v>
      </c>
      <c r="E42" s="50"/>
      <c r="F42" s="21">
        <f>+C42*E42</f>
        <v>0</v>
      </c>
    </row>
    <row r="43" spans="1:6" ht="15.75" x14ac:dyDescent="0.25">
      <c r="A43" s="18"/>
      <c r="B43" s="2" t="s">
        <v>77</v>
      </c>
      <c r="C43" s="19">
        <v>9</v>
      </c>
      <c r="D43" s="19" t="s">
        <v>30</v>
      </c>
      <c r="E43" s="50"/>
      <c r="F43" s="21">
        <f>+C43*E43</f>
        <v>0</v>
      </c>
    </row>
    <row r="44" spans="1:6" ht="15.75" x14ac:dyDescent="0.25">
      <c r="A44" s="13">
        <f>+A40+0.01</f>
        <v>1.1200000000000001</v>
      </c>
      <c r="B44" s="14" t="s">
        <v>137</v>
      </c>
      <c r="C44" s="15"/>
      <c r="D44" s="15"/>
      <c r="E44" s="16"/>
      <c r="F44" s="17">
        <f>SUBTOTAL(9,F45:F45)</f>
        <v>0</v>
      </c>
    </row>
    <row r="45" spans="1:6" ht="15.75" x14ac:dyDescent="0.25">
      <c r="A45" s="18"/>
      <c r="B45" s="2" t="s">
        <v>138</v>
      </c>
      <c r="C45" s="19">
        <v>1</v>
      </c>
      <c r="D45" s="19" t="s">
        <v>30</v>
      </c>
      <c r="E45" s="50"/>
      <c r="F45" s="21">
        <f>+C45*E45</f>
        <v>0</v>
      </c>
    </row>
    <row r="46" spans="1:6" ht="15.75" x14ac:dyDescent="0.25">
      <c r="A46" s="13">
        <f>+A44+0.01</f>
        <v>1.1300000000000001</v>
      </c>
      <c r="B46" s="14" t="s">
        <v>46</v>
      </c>
      <c r="C46" s="15"/>
      <c r="D46" s="15"/>
      <c r="E46" s="16"/>
      <c r="F46" s="17">
        <f>SUBTOTAL(9,F47)</f>
        <v>0</v>
      </c>
    </row>
    <row r="47" spans="1:6" ht="15.75" x14ac:dyDescent="0.25">
      <c r="A47" s="18"/>
      <c r="B47" s="2" t="s">
        <v>47</v>
      </c>
      <c r="C47" s="19">
        <v>1</v>
      </c>
      <c r="D47" s="19" t="s">
        <v>30</v>
      </c>
      <c r="E47" s="50"/>
      <c r="F47" s="21">
        <f>+C47*E47</f>
        <v>0</v>
      </c>
    </row>
    <row r="48" spans="1:6" ht="15.75" x14ac:dyDescent="0.25">
      <c r="A48" s="13">
        <f>+A46+0.01</f>
        <v>1.1400000000000001</v>
      </c>
      <c r="B48" s="14" t="s">
        <v>2</v>
      </c>
      <c r="C48" s="15"/>
      <c r="D48" s="15"/>
      <c r="E48" s="16"/>
      <c r="F48" s="17">
        <f>SUBTOTAL(9,F49:F55)</f>
        <v>0</v>
      </c>
    </row>
    <row r="49" spans="1:6" ht="15.75" x14ac:dyDescent="0.25">
      <c r="A49" s="18"/>
      <c r="B49" s="2" t="s">
        <v>79</v>
      </c>
      <c r="C49" s="19">
        <v>1</v>
      </c>
      <c r="D49" s="19" t="s">
        <v>30</v>
      </c>
      <c r="E49" s="50"/>
      <c r="F49" s="21">
        <f>+C49*E49</f>
        <v>0</v>
      </c>
    </row>
    <row r="50" spans="1:6" ht="15.75" x14ac:dyDescent="0.25">
      <c r="A50" s="18"/>
      <c r="B50" s="2" t="s">
        <v>105</v>
      </c>
      <c r="C50" s="19">
        <v>4</v>
      </c>
      <c r="D50" s="19" t="s">
        <v>30</v>
      </c>
      <c r="E50" s="50"/>
      <c r="F50" s="21">
        <f t="shared" ref="F50:F52" si="1">+C50*E50</f>
        <v>0</v>
      </c>
    </row>
    <row r="51" spans="1:6" ht="15.75" x14ac:dyDescent="0.25">
      <c r="A51" s="18"/>
      <c r="B51" s="2" t="s">
        <v>106</v>
      </c>
      <c r="C51" s="19">
        <v>1</v>
      </c>
      <c r="D51" s="19" t="s">
        <v>30</v>
      </c>
      <c r="E51" s="50"/>
      <c r="F51" s="21">
        <f t="shared" si="1"/>
        <v>0</v>
      </c>
    </row>
    <row r="52" spans="1:6" ht="15.75" x14ac:dyDescent="0.25">
      <c r="A52" s="18"/>
      <c r="B52" s="2" t="s">
        <v>107</v>
      </c>
      <c r="C52" s="19">
        <v>1</v>
      </c>
      <c r="D52" s="19" t="s">
        <v>30</v>
      </c>
      <c r="E52" s="50"/>
      <c r="F52" s="21">
        <f t="shared" si="1"/>
        <v>0</v>
      </c>
    </row>
    <row r="53" spans="1:6" ht="15.75" x14ac:dyDescent="0.25">
      <c r="A53" s="18"/>
      <c r="B53" s="2" t="s">
        <v>108</v>
      </c>
      <c r="C53" s="19">
        <v>1</v>
      </c>
      <c r="D53" s="19" t="s">
        <v>30</v>
      </c>
      <c r="E53" s="50"/>
      <c r="F53" s="21">
        <f>+C53*E53</f>
        <v>0</v>
      </c>
    </row>
    <row r="54" spans="1:6" ht="15.75" x14ac:dyDescent="0.25">
      <c r="A54" s="18"/>
      <c r="B54" s="2" t="s">
        <v>109</v>
      </c>
      <c r="C54" s="19">
        <v>1</v>
      </c>
      <c r="D54" s="19" t="s">
        <v>30</v>
      </c>
      <c r="E54" s="50"/>
      <c r="F54" s="21">
        <f>+C54*E54</f>
        <v>0</v>
      </c>
    </row>
    <row r="55" spans="1:6" ht="15.75" x14ac:dyDescent="0.25">
      <c r="A55" s="18"/>
      <c r="B55" s="2" t="s">
        <v>49</v>
      </c>
      <c r="C55" s="19">
        <v>1</v>
      </c>
      <c r="D55" s="19" t="s">
        <v>30</v>
      </c>
      <c r="E55" s="50"/>
      <c r="F55" s="21">
        <f>+C55*E55</f>
        <v>0</v>
      </c>
    </row>
    <row r="56" spans="1:6" ht="15.75" x14ac:dyDescent="0.25">
      <c r="A56" s="13">
        <f>+A48+0.01</f>
        <v>1.1500000000000001</v>
      </c>
      <c r="B56" s="14" t="s">
        <v>11</v>
      </c>
      <c r="C56" s="15"/>
      <c r="D56" s="15"/>
      <c r="E56" s="16"/>
      <c r="F56" s="17">
        <f>SUBTOTAL(9,F57:F58)</f>
        <v>0</v>
      </c>
    </row>
    <row r="57" spans="1:6" ht="15.75" x14ac:dyDescent="0.25">
      <c r="A57" s="18"/>
      <c r="B57" s="2" t="s">
        <v>82</v>
      </c>
      <c r="C57" s="19">
        <v>1</v>
      </c>
      <c r="D57" s="19" t="s">
        <v>30</v>
      </c>
      <c r="E57" s="50"/>
      <c r="F57" s="21">
        <f>+C57*E57</f>
        <v>0</v>
      </c>
    </row>
    <row r="58" spans="1:6" ht="15.75" x14ac:dyDescent="0.25">
      <c r="A58" s="18"/>
      <c r="B58" s="2" t="s">
        <v>50</v>
      </c>
      <c r="C58" s="19">
        <v>1</v>
      </c>
      <c r="D58" s="19" t="s">
        <v>30</v>
      </c>
      <c r="E58" s="50"/>
      <c r="F58" s="21">
        <f>+C58*E58</f>
        <v>0</v>
      </c>
    </row>
    <row r="59" spans="1:6" ht="15.75" x14ac:dyDescent="0.25">
      <c r="A59" s="13">
        <f>+A56+0.01</f>
        <v>1.1600000000000001</v>
      </c>
      <c r="B59" s="14" t="s">
        <v>83</v>
      </c>
      <c r="C59" s="15"/>
      <c r="D59" s="15"/>
      <c r="E59" s="16"/>
      <c r="F59" s="17">
        <f>SUBTOTAL(9,F60:F61)</f>
        <v>0</v>
      </c>
    </row>
    <row r="60" spans="1:6" ht="15.75" x14ac:dyDescent="0.25">
      <c r="A60" s="18"/>
      <c r="B60" s="2" t="s">
        <v>84</v>
      </c>
      <c r="C60" s="19">
        <v>1</v>
      </c>
      <c r="D60" s="19" t="s">
        <v>30</v>
      </c>
      <c r="E60" s="50"/>
      <c r="F60" s="21">
        <f>+C60*E60</f>
        <v>0</v>
      </c>
    </row>
    <row r="61" spans="1:6" ht="15.75" x14ac:dyDescent="0.25">
      <c r="A61" s="13">
        <f>+A59+0.01</f>
        <v>1.1700000000000002</v>
      </c>
      <c r="B61" s="14" t="s">
        <v>3</v>
      </c>
      <c r="C61" s="15"/>
      <c r="D61" s="15"/>
      <c r="E61" s="16"/>
      <c r="F61" s="17">
        <f>SUBTOTAL(9,F62:F63)</f>
        <v>0</v>
      </c>
    </row>
    <row r="62" spans="1:6" ht="15.75" x14ac:dyDescent="0.25">
      <c r="A62" s="18"/>
      <c r="B62" s="2" t="s">
        <v>85</v>
      </c>
      <c r="C62" s="19">
        <v>1</v>
      </c>
      <c r="D62" s="19" t="s">
        <v>30</v>
      </c>
      <c r="E62" s="50"/>
      <c r="F62" s="21">
        <f>+C62*E62</f>
        <v>0</v>
      </c>
    </row>
    <row r="63" spans="1:6" ht="15.75" x14ac:dyDescent="0.25">
      <c r="A63" s="18"/>
      <c r="B63" s="2" t="s">
        <v>51</v>
      </c>
      <c r="C63" s="19">
        <v>1</v>
      </c>
      <c r="D63" s="19" t="s">
        <v>0</v>
      </c>
      <c r="E63" s="50"/>
      <c r="F63" s="21">
        <f>+C63*E63</f>
        <v>0</v>
      </c>
    </row>
    <row r="64" spans="1:6" ht="15.75" x14ac:dyDescent="0.25">
      <c r="A64" s="13">
        <f>+A61+0.01</f>
        <v>1.1800000000000002</v>
      </c>
      <c r="B64" s="14" t="s">
        <v>86</v>
      </c>
      <c r="C64" s="15"/>
      <c r="D64" s="15"/>
      <c r="E64" s="16"/>
      <c r="F64" s="17">
        <f>SUBTOTAL(9,F65:F65)</f>
        <v>0</v>
      </c>
    </row>
    <row r="65" spans="1:6" ht="15.75" x14ac:dyDescent="0.25">
      <c r="A65" s="18"/>
      <c r="B65" s="2" t="s">
        <v>139</v>
      </c>
      <c r="C65" s="19">
        <v>3</v>
      </c>
      <c r="D65" s="19" t="s">
        <v>30</v>
      </c>
      <c r="E65" s="50"/>
      <c r="F65" s="21">
        <f>+C65*E65</f>
        <v>0</v>
      </c>
    </row>
    <row r="66" spans="1:6" ht="15.75" x14ac:dyDescent="0.25">
      <c r="A66" s="13">
        <f>+A64+0.01</f>
        <v>1.1900000000000002</v>
      </c>
      <c r="B66" s="14" t="s">
        <v>52</v>
      </c>
      <c r="C66" s="15"/>
      <c r="D66" s="15"/>
      <c r="E66" s="16"/>
      <c r="F66" s="17">
        <f>SUBTOTAL(9,F67:F67)</f>
        <v>0</v>
      </c>
    </row>
    <row r="67" spans="1:6" ht="15.75" x14ac:dyDescent="0.25">
      <c r="A67" s="18"/>
      <c r="B67" s="2" t="s">
        <v>140</v>
      </c>
      <c r="C67" s="19">
        <v>1</v>
      </c>
      <c r="D67" s="19" t="s">
        <v>30</v>
      </c>
      <c r="E67" s="50"/>
      <c r="F67" s="21">
        <f>+C67*E67</f>
        <v>0</v>
      </c>
    </row>
    <row r="68" spans="1:6" s="22" customFormat="1" ht="15.75" x14ac:dyDescent="0.25">
      <c r="A68" s="13">
        <f>+A66+0.01</f>
        <v>1.2000000000000002</v>
      </c>
      <c r="B68" s="14" t="s">
        <v>110</v>
      </c>
      <c r="C68" s="15"/>
      <c r="D68" s="15"/>
      <c r="E68" s="16"/>
      <c r="F68" s="17">
        <f>SUBTOTAL(9,F69:F69)</f>
        <v>0</v>
      </c>
    </row>
    <row r="69" spans="1:6" ht="15.75" x14ac:dyDescent="0.25">
      <c r="A69" s="18"/>
      <c r="B69" s="2" t="s">
        <v>111</v>
      </c>
      <c r="C69" s="19">
        <v>1</v>
      </c>
      <c r="D69" s="19" t="s">
        <v>30</v>
      </c>
      <c r="E69" s="50"/>
      <c r="F69" s="21">
        <f>+C69*E69</f>
        <v>0</v>
      </c>
    </row>
    <row r="70" spans="1:6" ht="15.75" x14ac:dyDescent="0.25">
      <c r="A70" s="13">
        <f>+A68+0.01</f>
        <v>1.2100000000000002</v>
      </c>
      <c r="B70" s="14" t="s">
        <v>13</v>
      </c>
      <c r="C70" s="15"/>
      <c r="D70" s="15"/>
      <c r="E70" s="16"/>
      <c r="F70" s="17">
        <f>SUBTOTAL(9,F71:F72)</f>
        <v>0</v>
      </c>
    </row>
    <row r="71" spans="1:6" ht="15.75" x14ac:dyDescent="0.25">
      <c r="A71" s="18"/>
      <c r="B71" s="2" t="s">
        <v>95</v>
      </c>
      <c r="C71" s="19">
        <v>2</v>
      </c>
      <c r="D71" s="19" t="s">
        <v>30</v>
      </c>
      <c r="E71" s="50"/>
      <c r="F71" s="21">
        <f>+C71*E71</f>
        <v>0</v>
      </c>
    </row>
    <row r="72" spans="1:6" ht="15.75" x14ac:dyDescent="0.25">
      <c r="A72" s="18"/>
      <c r="B72" s="2" t="s">
        <v>96</v>
      </c>
      <c r="C72" s="19">
        <v>1</v>
      </c>
      <c r="D72" s="19" t="s">
        <v>30</v>
      </c>
      <c r="E72" s="50"/>
      <c r="F72" s="21">
        <f>+C72*E72</f>
        <v>0</v>
      </c>
    </row>
    <row r="73" spans="1:6" ht="15.75" x14ac:dyDescent="0.25">
      <c r="A73" s="13">
        <f>+A70+0.01</f>
        <v>1.2200000000000002</v>
      </c>
      <c r="B73" s="14" t="s">
        <v>97</v>
      </c>
      <c r="C73" s="15"/>
      <c r="D73" s="15"/>
      <c r="E73" s="16"/>
      <c r="F73" s="17">
        <f>SUBTOTAL(9,F74:F75)</f>
        <v>0</v>
      </c>
    </row>
    <row r="74" spans="1:6" ht="15.75" x14ac:dyDescent="0.25">
      <c r="A74" s="18"/>
      <c r="B74" s="2" t="s">
        <v>99</v>
      </c>
      <c r="C74" s="19">
        <v>1</v>
      </c>
      <c r="D74" s="19" t="s">
        <v>30</v>
      </c>
      <c r="E74" s="20"/>
      <c r="F74" s="21">
        <f>+C74*E74</f>
        <v>0</v>
      </c>
    </row>
    <row r="75" spans="1:6" ht="15.75" x14ac:dyDescent="0.25">
      <c r="A75" s="18"/>
      <c r="B75" s="2" t="s">
        <v>112</v>
      </c>
      <c r="C75" s="19">
        <v>1</v>
      </c>
      <c r="D75" s="19" t="s">
        <v>30</v>
      </c>
      <c r="E75" s="20"/>
      <c r="F75" s="21">
        <f>+C75*E75</f>
        <v>0</v>
      </c>
    </row>
    <row r="76" spans="1:6" ht="15.75" x14ac:dyDescent="0.25">
      <c r="A76" s="13">
        <f>+A73+0.01</f>
        <v>1.2300000000000002</v>
      </c>
      <c r="B76" s="14" t="s">
        <v>54</v>
      </c>
      <c r="C76" s="15"/>
      <c r="D76" s="15"/>
      <c r="E76" s="16"/>
      <c r="F76" s="17">
        <f>SUBTOTAL(9,F77:F77)</f>
        <v>0</v>
      </c>
    </row>
    <row r="77" spans="1:6" ht="15.75" x14ac:dyDescent="0.25">
      <c r="A77" s="18"/>
      <c r="B77" s="2" t="s">
        <v>55</v>
      </c>
      <c r="C77" s="19">
        <f>3.3+1.5</f>
        <v>4.8</v>
      </c>
      <c r="D77" s="19" t="s">
        <v>27</v>
      </c>
      <c r="E77" s="50"/>
      <c r="F77" s="21">
        <f>+C77*E77</f>
        <v>0</v>
      </c>
    </row>
    <row r="78" spans="1:6" ht="15.75" x14ac:dyDescent="0.25">
      <c r="A78" s="18"/>
      <c r="C78" s="19"/>
      <c r="D78" s="19"/>
      <c r="E78" s="20"/>
      <c r="F78" s="54"/>
    </row>
    <row r="79" spans="1:6" ht="15.75" x14ac:dyDescent="0.25">
      <c r="A79" s="18"/>
      <c r="C79" s="19"/>
      <c r="D79" s="19"/>
      <c r="E79" s="20"/>
      <c r="F79" s="54">
        <f>SUBTOTAL(9,F13:F78)</f>
        <v>0</v>
      </c>
    </row>
    <row r="80" spans="1:6" ht="19.5" thickBot="1" x14ac:dyDescent="0.35">
      <c r="A80" s="48">
        <f>+A11+1</f>
        <v>2</v>
      </c>
      <c r="B80" s="6" t="s">
        <v>141</v>
      </c>
      <c r="C80" s="49">
        <v>14.95</v>
      </c>
      <c r="D80" s="8"/>
      <c r="E80" s="7"/>
      <c r="F80" s="7"/>
    </row>
    <row r="81" spans="1:6" ht="15.75" thickBot="1" x14ac:dyDescent="0.3">
      <c r="A81" s="9" t="s">
        <v>15</v>
      </c>
      <c r="B81" s="10" t="s">
        <v>16</v>
      </c>
      <c r="C81" s="11" t="s">
        <v>17</v>
      </c>
      <c r="D81" s="10" t="s">
        <v>18</v>
      </c>
      <c r="E81" s="12" t="s">
        <v>19</v>
      </c>
      <c r="F81" s="11" t="s">
        <v>20</v>
      </c>
    </row>
    <row r="82" spans="1:6" ht="15.75" x14ac:dyDescent="0.25">
      <c r="A82" s="13">
        <f>A80+0.01</f>
        <v>2.0099999999999998</v>
      </c>
      <c r="B82" s="14" t="s">
        <v>21</v>
      </c>
      <c r="C82" s="15"/>
      <c r="D82" s="15"/>
      <c r="E82" s="16"/>
      <c r="F82" s="17">
        <f>SUBTOTAL(9,F83:F84)</f>
        <v>0</v>
      </c>
    </row>
    <row r="83" spans="1:6" ht="15.75" x14ac:dyDescent="0.25">
      <c r="A83" s="18"/>
      <c r="B83" s="2" t="s">
        <v>22</v>
      </c>
      <c r="C83" s="19">
        <f>+[2]Medidas!F29</f>
        <v>39.132000000000005</v>
      </c>
      <c r="D83" s="19" t="s">
        <v>23</v>
      </c>
      <c r="E83" s="50"/>
      <c r="F83" s="21">
        <f>+C83*E83</f>
        <v>0</v>
      </c>
    </row>
    <row r="84" spans="1:6" ht="15.75" x14ac:dyDescent="0.25">
      <c r="A84" s="18"/>
      <c r="B84" s="2" t="s">
        <v>24</v>
      </c>
      <c r="C84" s="19">
        <f>+[2]Medidas!F35</f>
        <v>13.72</v>
      </c>
      <c r="D84" s="19" t="s">
        <v>23</v>
      </c>
      <c r="E84" s="50"/>
      <c r="F84" s="21">
        <f>+C84*E84</f>
        <v>0</v>
      </c>
    </row>
    <row r="85" spans="1:6" ht="15.75" x14ac:dyDescent="0.25">
      <c r="A85" s="13">
        <f>+A82+0.01</f>
        <v>2.0199999999999996</v>
      </c>
      <c r="B85" s="14" t="s">
        <v>25</v>
      </c>
      <c r="C85" s="15"/>
      <c r="D85" s="15"/>
      <c r="E85" s="16"/>
      <c r="F85" s="17">
        <f>SUBTOTAL(9,F86:F86)</f>
        <v>0</v>
      </c>
    </row>
    <row r="86" spans="1:6" ht="15.75" x14ac:dyDescent="0.25">
      <c r="A86" s="18"/>
      <c r="B86" s="2" t="s">
        <v>22</v>
      </c>
      <c r="C86" s="19">
        <f>+[2]Medidas!F41</f>
        <v>52.012000000000008</v>
      </c>
      <c r="D86" s="19" t="s">
        <v>23</v>
      </c>
      <c r="E86" s="50"/>
      <c r="F86" s="21">
        <f>+C86*E86</f>
        <v>0</v>
      </c>
    </row>
    <row r="87" spans="1:6" ht="15.75" x14ac:dyDescent="0.25">
      <c r="A87" s="13">
        <f>+A85+0.01</f>
        <v>2.0299999999999994</v>
      </c>
      <c r="B87" s="14" t="s">
        <v>28</v>
      </c>
      <c r="C87" s="15"/>
      <c r="D87" s="15"/>
      <c r="E87" s="16"/>
      <c r="F87" s="17">
        <f>SUBTOTAL(9,F88:F88)</f>
        <v>0</v>
      </c>
    </row>
    <row r="88" spans="1:6" ht="15.75" x14ac:dyDescent="0.25">
      <c r="A88" s="18"/>
      <c r="B88" s="2" t="s">
        <v>29</v>
      </c>
      <c r="C88" s="19">
        <v>4</v>
      </c>
      <c r="D88" s="19" t="s">
        <v>30</v>
      </c>
      <c r="E88" s="50"/>
      <c r="F88" s="21">
        <f>+C88*E88</f>
        <v>0</v>
      </c>
    </row>
    <row r="89" spans="1:6" ht="15.75" x14ac:dyDescent="0.25">
      <c r="A89" s="13">
        <f>+A87+0.01</f>
        <v>2.0399999999999991</v>
      </c>
      <c r="B89" s="14" t="s">
        <v>130</v>
      </c>
      <c r="C89" s="15"/>
      <c r="D89" s="15"/>
      <c r="E89" s="16"/>
      <c r="F89" s="17">
        <f>SUBTOTAL(9,F90:F90)</f>
        <v>0</v>
      </c>
    </row>
    <row r="90" spans="1:6" ht="15.75" x14ac:dyDescent="0.25">
      <c r="A90" s="18"/>
      <c r="B90" s="2" t="s">
        <v>142</v>
      </c>
      <c r="C90" s="19">
        <v>2</v>
      </c>
      <c r="D90" s="19" t="s">
        <v>30</v>
      </c>
      <c r="E90" s="50"/>
      <c r="F90" s="21">
        <f>+C90*E90</f>
        <v>0</v>
      </c>
    </row>
    <row r="91" spans="1:6" ht="15.75" x14ac:dyDescent="0.25">
      <c r="A91" s="13">
        <f>+A89+0.01</f>
        <v>2.0499999999999989</v>
      </c>
      <c r="B91" s="14" t="s">
        <v>35</v>
      </c>
      <c r="C91" s="15"/>
      <c r="D91" s="15"/>
      <c r="E91" s="16"/>
      <c r="F91" s="17">
        <f>SUBTOTAL(9,F92:F94)</f>
        <v>0</v>
      </c>
    </row>
    <row r="92" spans="1:6" ht="15.75" x14ac:dyDescent="0.25">
      <c r="A92" s="18"/>
      <c r="B92" s="2" t="s">
        <v>143</v>
      </c>
      <c r="C92" s="19">
        <v>15</v>
      </c>
      <c r="D92" s="19" t="s">
        <v>23</v>
      </c>
      <c r="E92" s="50"/>
      <c r="F92" s="21">
        <f t="shared" ref="F92:F94" si="2">+C92*E92</f>
        <v>0</v>
      </c>
    </row>
    <row r="93" spans="1:6" ht="15.75" x14ac:dyDescent="0.25">
      <c r="A93" s="18"/>
      <c r="B93" s="2" t="s">
        <v>144</v>
      </c>
      <c r="C93" s="19">
        <v>15</v>
      </c>
      <c r="D93" s="19" t="s">
        <v>23</v>
      </c>
      <c r="E93" s="50"/>
      <c r="F93" s="21">
        <f t="shared" si="2"/>
        <v>0</v>
      </c>
    </row>
    <row r="94" spans="1:6" ht="15.75" x14ac:dyDescent="0.25">
      <c r="A94" s="18"/>
      <c r="B94" s="2" t="s">
        <v>64</v>
      </c>
      <c r="C94" s="19">
        <v>17</v>
      </c>
      <c r="D94" s="19" t="s">
        <v>27</v>
      </c>
      <c r="E94" s="50"/>
      <c r="F94" s="21">
        <f t="shared" si="2"/>
        <v>0</v>
      </c>
    </row>
    <row r="95" spans="1:6" ht="15.75" x14ac:dyDescent="0.25">
      <c r="A95" s="13">
        <f>+A91+0.01</f>
        <v>2.0599999999999987</v>
      </c>
      <c r="B95" s="14" t="s">
        <v>36</v>
      </c>
      <c r="C95" s="15"/>
      <c r="D95" s="15"/>
      <c r="E95" s="16"/>
      <c r="F95" s="17">
        <f>SUBTOTAL(9,F96:F97)</f>
        <v>0</v>
      </c>
    </row>
    <row r="96" spans="1:6" ht="15.75" x14ac:dyDescent="0.25">
      <c r="A96" s="18"/>
      <c r="B96" s="2" t="s">
        <v>145</v>
      </c>
      <c r="C96" s="19">
        <v>1</v>
      </c>
      <c r="D96" s="19" t="s">
        <v>30</v>
      </c>
      <c r="E96" s="50"/>
      <c r="F96" s="21">
        <f>+C96*E96</f>
        <v>0</v>
      </c>
    </row>
    <row r="97" spans="1:6" ht="15.75" x14ac:dyDescent="0.25">
      <c r="A97" s="18"/>
      <c r="B97" s="2" t="s">
        <v>146</v>
      </c>
      <c r="C97" s="19">
        <v>1</v>
      </c>
      <c r="D97" s="19" t="s">
        <v>30</v>
      </c>
      <c r="E97" s="50"/>
      <c r="F97" s="21">
        <f>+C97*E97</f>
        <v>0</v>
      </c>
    </row>
    <row r="98" spans="1:6" ht="15.75" x14ac:dyDescent="0.25">
      <c r="A98" s="13">
        <f>+A95+0.01</f>
        <v>2.0699999999999985</v>
      </c>
      <c r="B98" s="14" t="s">
        <v>40</v>
      </c>
      <c r="C98" s="15"/>
      <c r="D98" s="15"/>
      <c r="E98" s="16"/>
      <c r="F98" s="17">
        <f>SUBTOTAL(9,F99:F99)</f>
        <v>0</v>
      </c>
    </row>
    <row r="99" spans="1:6" ht="15.75" x14ac:dyDescent="0.25">
      <c r="A99" s="18"/>
      <c r="B99" s="2" t="s">
        <v>67</v>
      </c>
      <c r="C99" s="19">
        <v>1</v>
      </c>
      <c r="D99" s="19" t="s">
        <v>30</v>
      </c>
      <c r="E99" s="50"/>
      <c r="F99" s="21">
        <f>+C99*E99</f>
        <v>0</v>
      </c>
    </row>
    <row r="100" spans="1:6" ht="15.75" x14ac:dyDescent="0.25">
      <c r="A100" s="13">
        <f>+A98+0.01</f>
        <v>2.0799999999999983</v>
      </c>
      <c r="B100" s="14" t="s">
        <v>69</v>
      </c>
      <c r="C100" s="15"/>
      <c r="D100" s="15"/>
      <c r="E100" s="16"/>
      <c r="F100" s="17">
        <f>SUBTOTAL(9,F101:F101)</f>
        <v>0</v>
      </c>
    </row>
    <row r="101" spans="1:6" ht="15.75" x14ac:dyDescent="0.25">
      <c r="A101" s="18"/>
      <c r="B101" s="2" t="s">
        <v>70</v>
      </c>
      <c r="C101" s="19">
        <v>1</v>
      </c>
      <c r="D101" s="19" t="s">
        <v>30</v>
      </c>
      <c r="E101" s="50"/>
      <c r="F101" s="21">
        <f>+C101*E101</f>
        <v>0</v>
      </c>
    </row>
    <row r="102" spans="1:6" ht="15.75" x14ac:dyDescent="0.25">
      <c r="A102" s="13">
        <f>+A100+0.01</f>
        <v>2.0899999999999981</v>
      </c>
      <c r="B102" s="14" t="s">
        <v>75</v>
      </c>
      <c r="C102" s="15"/>
      <c r="D102" s="15"/>
      <c r="E102" s="16"/>
      <c r="F102" s="17">
        <f>SUBTOTAL(9,F103:F103)</f>
        <v>0</v>
      </c>
    </row>
    <row r="103" spans="1:6" ht="15.75" x14ac:dyDescent="0.25">
      <c r="A103" s="18"/>
      <c r="B103" s="2" t="s">
        <v>147</v>
      </c>
      <c r="C103" s="19">
        <v>1</v>
      </c>
      <c r="D103" s="19" t="s">
        <v>30</v>
      </c>
      <c r="E103" s="20"/>
      <c r="F103" s="21">
        <f>+C103*E103</f>
        <v>0</v>
      </c>
    </row>
    <row r="104" spans="1:6" ht="15.75" x14ac:dyDescent="0.25">
      <c r="A104" s="13">
        <f>+A102+0.01</f>
        <v>2.0999999999999979</v>
      </c>
      <c r="B104" s="14" t="s">
        <v>44</v>
      </c>
      <c r="C104" s="15"/>
      <c r="D104" s="15"/>
      <c r="E104" s="16"/>
      <c r="F104" s="17">
        <f>SUBTOTAL(9,F105:F106)</f>
        <v>0</v>
      </c>
    </row>
    <row r="105" spans="1:6" ht="15.75" x14ac:dyDescent="0.25">
      <c r="A105" s="18"/>
      <c r="B105" s="2" t="s">
        <v>113</v>
      </c>
      <c r="C105" s="19">
        <v>2</v>
      </c>
      <c r="D105" s="19" t="s">
        <v>30</v>
      </c>
      <c r="E105" s="50"/>
      <c r="F105" s="21">
        <f>+C105*E105</f>
        <v>0</v>
      </c>
    </row>
    <row r="106" spans="1:6" ht="15.75" x14ac:dyDescent="0.25">
      <c r="A106" s="18"/>
      <c r="B106" s="2" t="s">
        <v>45</v>
      </c>
      <c r="C106" s="19">
        <v>2</v>
      </c>
      <c r="D106" s="19" t="s">
        <v>30</v>
      </c>
      <c r="E106" s="50"/>
      <c r="F106" s="21">
        <f>+C106*E106</f>
        <v>0</v>
      </c>
    </row>
    <row r="107" spans="1:6" ht="15.75" x14ac:dyDescent="0.25">
      <c r="A107" s="13">
        <f>+A104+0.01</f>
        <v>2.1099999999999977</v>
      </c>
      <c r="B107" s="14" t="s">
        <v>137</v>
      </c>
      <c r="C107" s="15"/>
      <c r="D107" s="15"/>
      <c r="E107" s="16"/>
      <c r="F107" s="17">
        <f>SUBTOTAL(9,F108:F108)</f>
        <v>0</v>
      </c>
    </row>
    <row r="108" spans="1:6" ht="15.75" x14ac:dyDescent="0.25">
      <c r="A108" s="18"/>
      <c r="B108" s="2" t="s">
        <v>148</v>
      </c>
      <c r="C108" s="19">
        <v>1</v>
      </c>
      <c r="D108" s="19" t="s">
        <v>30</v>
      </c>
      <c r="E108" s="50"/>
      <c r="F108" s="21">
        <f>+C108*E108</f>
        <v>0</v>
      </c>
    </row>
    <row r="109" spans="1:6" ht="15.75" x14ac:dyDescent="0.25">
      <c r="A109" s="13">
        <f>+A107+0.01</f>
        <v>2.1199999999999974</v>
      </c>
      <c r="B109" s="14" t="s">
        <v>46</v>
      </c>
      <c r="C109" s="15"/>
      <c r="D109" s="15"/>
      <c r="E109" s="16"/>
      <c r="F109" s="17">
        <f>SUBTOTAL(9,F110:F110)</f>
        <v>0</v>
      </c>
    </row>
    <row r="110" spans="1:6" ht="15.75" x14ac:dyDescent="0.25">
      <c r="A110" s="18"/>
      <c r="B110" s="2" t="s">
        <v>47</v>
      </c>
      <c r="C110" s="19">
        <v>1</v>
      </c>
      <c r="D110" s="19" t="s">
        <v>30</v>
      </c>
      <c r="E110" s="50"/>
      <c r="F110" s="21">
        <f>+C110*E110</f>
        <v>0</v>
      </c>
    </row>
    <row r="111" spans="1:6" ht="15.75" x14ac:dyDescent="0.25">
      <c r="A111" s="13">
        <f>+A109+0.01</f>
        <v>2.1299999999999972</v>
      </c>
      <c r="B111" s="14" t="s">
        <v>2</v>
      </c>
      <c r="C111" s="15"/>
      <c r="D111" s="15"/>
      <c r="E111" s="16"/>
      <c r="F111" s="17">
        <f>SUBTOTAL(9,F112:F112)</f>
        <v>0</v>
      </c>
    </row>
    <row r="112" spans="1:6" ht="15.75" x14ac:dyDescent="0.25">
      <c r="A112" s="18"/>
      <c r="B112" s="2" t="s">
        <v>149</v>
      </c>
      <c r="C112" s="19">
        <v>2</v>
      </c>
      <c r="D112" s="19" t="s">
        <v>30</v>
      </c>
      <c r="E112" s="50"/>
      <c r="F112" s="21">
        <f>+C112*E112</f>
        <v>0</v>
      </c>
    </row>
    <row r="113" spans="1:6" ht="15.75" x14ac:dyDescent="0.25">
      <c r="A113" s="13">
        <f>+A111+0.01</f>
        <v>2.139999999999997</v>
      </c>
      <c r="B113" s="14" t="s">
        <v>11</v>
      </c>
      <c r="C113" s="15"/>
      <c r="D113" s="15"/>
      <c r="E113" s="16"/>
      <c r="F113" s="17">
        <f>SUBTOTAL(9,F114:F114)</f>
        <v>0</v>
      </c>
    </row>
    <row r="114" spans="1:6" ht="15.75" x14ac:dyDescent="0.25">
      <c r="A114" s="18"/>
      <c r="B114" s="2" t="s">
        <v>82</v>
      </c>
      <c r="C114" s="19">
        <v>1</v>
      </c>
      <c r="D114" s="19" t="s">
        <v>30</v>
      </c>
      <c r="E114" s="50"/>
      <c r="F114" s="21">
        <f>+C114*E114</f>
        <v>0</v>
      </c>
    </row>
    <row r="115" spans="1:6" ht="15.75" x14ac:dyDescent="0.25">
      <c r="A115" s="13">
        <f>+A113+0.01</f>
        <v>2.1499999999999968</v>
      </c>
      <c r="B115" s="14" t="s">
        <v>83</v>
      </c>
      <c r="C115" s="15"/>
      <c r="D115" s="15"/>
      <c r="E115" s="16"/>
      <c r="F115" s="17">
        <f>SUBTOTAL(9,F116:F116)</f>
        <v>0</v>
      </c>
    </row>
    <row r="116" spans="1:6" ht="15.75" x14ac:dyDescent="0.25">
      <c r="A116" s="18"/>
      <c r="B116" s="2" t="s">
        <v>84</v>
      </c>
      <c r="C116" s="19">
        <v>1</v>
      </c>
      <c r="D116" s="19" t="s">
        <v>30</v>
      </c>
      <c r="E116" s="50"/>
      <c r="F116" s="21">
        <f>+C116*E116</f>
        <v>0</v>
      </c>
    </row>
    <row r="117" spans="1:6" ht="15.75" x14ac:dyDescent="0.25">
      <c r="A117" s="13">
        <f>+A115+0.01</f>
        <v>2.1599999999999966</v>
      </c>
      <c r="B117" s="14" t="s">
        <v>3</v>
      </c>
      <c r="C117" s="15"/>
      <c r="D117" s="15"/>
      <c r="E117" s="16"/>
      <c r="F117" s="17">
        <f>SUBTOTAL(9,F118:F118)</f>
        <v>0</v>
      </c>
    </row>
    <row r="118" spans="1:6" ht="15.75" x14ac:dyDescent="0.25">
      <c r="A118" s="18"/>
      <c r="B118" s="2" t="s">
        <v>51</v>
      </c>
      <c r="C118" s="19">
        <v>1</v>
      </c>
      <c r="D118" s="19" t="s">
        <v>0</v>
      </c>
      <c r="E118" s="50"/>
      <c r="F118" s="21">
        <f>+C118*E118</f>
        <v>0</v>
      </c>
    </row>
    <row r="119" spans="1:6" ht="15.75" x14ac:dyDescent="0.25">
      <c r="A119" s="13">
        <f>+A117+0.01</f>
        <v>2.1699999999999964</v>
      </c>
      <c r="B119" s="14" t="s">
        <v>89</v>
      </c>
      <c r="C119" s="15"/>
      <c r="D119" s="15"/>
      <c r="E119" s="16"/>
      <c r="F119" s="17">
        <f>SUBTOTAL(9,F120:F120)</f>
        <v>0</v>
      </c>
    </row>
    <row r="120" spans="1:6" ht="15.75" x14ac:dyDescent="0.25">
      <c r="A120" s="18"/>
      <c r="B120" s="2" t="s">
        <v>90</v>
      </c>
      <c r="C120" s="19">
        <v>1</v>
      </c>
      <c r="D120" s="19" t="s">
        <v>30</v>
      </c>
      <c r="E120" s="50"/>
      <c r="F120" s="21">
        <f>+C120*E120</f>
        <v>0</v>
      </c>
    </row>
    <row r="121" spans="1:6" ht="15.75" x14ac:dyDescent="0.25">
      <c r="A121" s="13">
        <f>+A119+0.01</f>
        <v>2.1799999999999962</v>
      </c>
      <c r="B121" s="14" t="s">
        <v>92</v>
      </c>
      <c r="C121" s="15"/>
      <c r="D121" s="15"/>
      <c r="E121" s="16"/>
      <c r="F121" s="17">
        <f>SUBTOTAL(9,F122:F122)</f>
        <v>0</v>
      </c>
    </row>
    <row r="122" spans="1:6" ht="15.75" x14ac:dyDescent="0.25">
      <c r="A122" s="18"/>
      <c r="B122" s="2" t="s">
        <v>93</v>
      </c>
      <c r="C122" s="19">
        <v>2.5</v>
      </c>
      <c r="D122" s="19" t="s">
        <v>23</v>
      </c>
      <c r="E122" s="50"/>
      <c r="F122" s="21">
        <f>+C122*E122</f>
        <v>0</v>
      </c>
    </row>
    <row r="123" spans="1:6" ht="15.75" x14ac:dyDescent="0.25">
      <c r="A123" s="13">
        <f>+A121+0.01</f>
        <v>2.1899999999999959</v>
      </c>
      <c r="B123" s="14" t="s">
        <v>103</v>
      </c>
      <c r="C123" s="15"/>
      <c r="D123" s="15"/>
      <c r="E123" s="16"/>
      <c r="F123" s="17">
        <f>SUBTOTAL(9,F124:F124)</f>
        <v>0</v>
      </c>
    </row>
    <row r="124" spans="1:6" ht="15.75" x14ac:dyDescent="0.25">
      <c r="A124" s="18"/>
      <c r="B124" s="2" t="s">
        <v>103</v>
      </c>
      <c r="C124" s="19">
        <v>1</v>
      </c>
      <c r="D124" s="19" t="s">
        <v>30</v>
      </c>
      <c r="E124" s="50"/>
      <c r="F124" s="21">
        <f>+C124*E124</f>
        <v>0</v>
      </c>
    </row>
    <row r="125" spans="1:6" ht="15.75" x14ac:dyDescent="0.25">
      <c r="A125" s="13">
        <f>+A123+0.01</f>
        <v>2.1999999999999957</v>
      </c>
      <c r="B125" s="14" t="s">
        <v>150</v>
      </c>
      <c r="C125" s="15"/>
      <c r="D125" s="15"/>
      <c r="E125" s="16"/>
      <c r="F125" s="17">
        <f>SUBTOTAL(9,F126:F126)</f>
        <v>0</v>
      </c>
    </row>
    <row r="126" spans="1:6" ht="15.75" x14ac:dyDescent="0.25">
      <c r="A126" s="18"/>
      <c r="B126" s="2" t="s">
        <v>151</v>
      </c>
      <c r="C126" s="19">
        <f>1.3*1.2*2</f>
        <v>3.12</v>
      </c>
      <c r="D126" s="19" t="s">
        <v>23</v>
      </c>
      <c r="E126" s="50"/>
      <c r="F126" s="21">
        <f>+C126*E126</f>
        <v>0</v>
      </c>
    </row>
    <row r="127" spans="1:6" ht="15.75" x14ac:dyDescent="0.25">
      <c r="A127" s="13">
        <f>+A125+0.01</f>
        <v>2.2099999999999955</v>
      </c>
      <c r="B127" s="14" t="s">
        <v>54</v>
      </c>
      <c r="C127" s="15"/>
      <c r="D127" s="15"/>
      <c r="E127" s="16"/>
      <c r="F127" s="17">
        <f>SUBTOTAL(9,F128:F128)</f>
        <v>0</v>
      </c>
    </row>
    <row r="128" spans="1:6" ht="15.75" x14ac:dyDescent="0.25">
      <c r="A128" s="18"/>
      <c r="B128" s="2" t="s">
        <v>55</v>
      </c>
      <c r="C128" s="19">
        <v>4.0199999999999996</v>
      </c>
      <c r="D128" s="19" t="s">
        <v>27</v>
      </c>
      <c r="E128" s="50"/>
      <c r="F128" s="21">
        <f>+C128*E128</f>
        <v>0</v>
      </c>
    </row>
    <row r="129" spans="1:6" ht="15.75" x14ac:dyDescent="0.25">
      <c r="A129" s="18"/>
      <c r="C129" s="19"/>
      <c r="D129" s="19"/>
      <c r="E129" s="20"/>
      <c r="F129" s="54"/>
    </row>
    <row r="130" spans="1:6" ht="15.75" x14ac:dyDescent="0.25">
      <c r="A130" s="18"/>
      <c r="C130" s="19"/>
      <c r="D130" s="19"/>
      <c r="E130" s="20"/>
      <c r="F130" s="54">
        <f>SUBTOTAL(9,F82:F129)</f>
        <v>0</v>
      </c>
    </row>
    <row r="131" spans="1:6" ht="19.5" thickBot="1" x14ac:dyDescent="0.35">
      <c r="A131" s="48">
        <f>+A80+1</f>
        <v>3</v>
      </c>
      <c r="B131" s="6" t="s">
        <v>152</v>
      </c>
      <c r="C131" s="49">
        <v>49.86</v>
      </c>
      <c r="D131" s="30"/>
      <c r="E131" s="31"/>
      <c r="F131" s="31"/>
    </row>
    <row r="132" spans="1:6" ht="15.75" thickBot="1" x14ac:dyDescent="0.3">
      <c r="A132" s="9" t="s">
        <v>15</v>
      </c>
      <c r="B132" s="10" t="s">
        <v>16</v>
      </c>
      <c r="C132" s="11" t="s">
        <v>17</v>
      </c>
      <c r="D132" s="10" t="s">
        <v>18</v>
      </c>
      <c r="E132" s="12" t="s">
        <v>19</v>
      </c>
      <c r="F132" s="11" t="s">
        <v>20</v>
      </c>
    </row>
    <row r="133" spans="1:6" ht="15.75" x14ac:dyDescent="0.25">
      <c r="A133" s="13">
        <f>A131+0.01</f>
        <v>3.01</v>
      </c>
      <c r="B133" s="14" t="s">
        <v>21</v>
      </c>
      <c r="C133" s="15"/>
      <c r="D133" s="15"/>
      <c r="E133" s="16"/>
      <c r="F133" s="17">
        <f>SUBTOTAL(9,F134:F135)</f>
        <v>0</v>
      </c>
    </row>
    <row r="134" spans="1:6" ht="15.75" x14ac:dyDescent="0.25">
      <c r="A134" s="18"/>
      <c r="B134" s="2" t="s">
        <v>22</v>
      </c>
      <c r="C134" s="19">
        <f>+[2]Medidas!F52</f>
        <v>107.13499999999998</v>
      </c>
      <c r="D134" s="19" t="s">
        <v>23</v>
      </c>
      <c r="E134" s="50"/>
      <c r="F134" s="21">
        <f>+C134*E134</f>
        <v>0</v>
      </c>
    </row>
    <row r="135" spans="1:6" ht="15.75" x14ac:dyDescent="0.25">
      <c r="A135" s="18"/>
      <c r="B135" s="2" t="s">
        <v>24</v>
      </c>
      <c r="C135" s="19">
        <f>+[2]Medidas!F59</f>
        <v>43.827999999999996</v>
      </c>
      <c r="D135" s="19" t="s">
        <v>23</v>
      </c>
      <c r="E135" s="50"/>
      <c r="F135" s="21">
        <f>+C135*E135</f>
        <v>0</v>
      </c>
    </row>
    <row r="136" spans="1:6" ht="15.75" x14ac:dyDescent="0.25">
      <c r="A136" s="13">
        <f>+A133+0.01</f>
        <v>3.0199999999999996</v>
      </c>
      <c r="B136" s="14" t="s">
        <v>25</v>
      </c>
      <c r="C136" s="15"/>
      <c r="D136" s="15"/>
      <c r="E136" s="16"/>
      <c r="F136" s="17">
        <f>SUBTOTAL(9,F137:F138)</f>
        <v>0</v>
      </c>
    </row>
    <row r="137" spans="1:6" ht="15.75" x14ac:dyDescent="0.25">
      <c r="A137" s="18"/>
      <c r="B137" s="2" t="s">
        <v>22</v>
      </c>
      <c r="C137" s="19">
        <f>+[2]Medidas!F66</f>
        <v>84.337999999999994</v>
      </c>
      <c r="D137" s="19" t="s">
        <v>23</v>
      </c>
      <c r="E137" s="50"/>
      <c r="F137" s="21">
        <f>+C137*E137</f>
        <v>0</v>
      </c>
    </row>
    <row r="138" spans="1:6" ht="15.75" x14ac:dyDescent="0.25">
      <c r="A138" s="18"/>
      <c r="B138" s="2" t="s">
        <v>26</v>
      </c>
      <c r="C138" s="19">
        <v>15</v>
      </c>
      <c r="D138" s="19" t="s">
        <v>27</v>
      </c>
      <c r="E138" s="50"/>
      <c r="F138" s="21">
        <f>+C138*E138</f>
        <v>0</v>
      </c>
    </row>
    <row r="139" spans="1:6" ht="15.75" x14ac:dyDescent="0.25">
      <c r="A139" s="13">
        <f>+A136+0.01</f>
        <v>3.0299999999999994</v>
      </c>
      <c r="B139" s="14" t="s">
        <v>28</v>
      </c>
      <c r="C139" s="15"/>
      <c r="D139" s="15"/>
      <c r="E139" s="16"/>
      <c r="F139" s="17">
        <f>SUBTOTAL(9,F140:F141)</f>
        <v>0</v>
      </c>
    </row>
    <row r="140" spans="1:6" ht="15.75" x14ac:dyDescent="0.25">
      <c r="A140" s="18"/>
      <c r="B140" s="2" t="s">
        <v>57</v>
      </c>
      <c r="C140" s="19">
        <v>10</v>
      </c>
      <c r="D140" s="19" t="s">
        <v>30</v>
      </c>
      <c r="E140" s="50"/>
      <c r="F140" s="21">
        <f>+C140*E140</f>
        <v>0</v>
      </c>
    </row>
    <row r="141" spans="1:6" ht="15.75" x14ac:dyDescent="0.25">
      <c r="A141" s="13">
        <f>+A139+0.01</f>
        <v>3.0399999999999991</v>
      </c>
      <c r="B141" s="14" t="s">
        <v>130</v>
      </c>
      <c r="C141" s="15"/>
      <c r="D141" s="15"/>
      <c r="E141" s="16"/>
      <c r="F141" s="17">
        <f>SUBTOTAL(9,F142:F144)</f>
        <v>0</v>
      </c>
    </row>
    <row r="142" spans="1:6" ht="15.75" x14ac:dyDescent="0.25">
      <c r="A142" s="18"/>
      <c r="B142" s="2" t="s">
        <v>32</v>
      </c>
      <c r="C142" s="19">
        <v>1</v>
      </c>
      <c r="D142" s="19" t="s">
        <v>30</v>
      </c>
      <c r="E142" s="50"/>
      <c r="F142" s="21">
        <f>+C142*E142</f>
        <v>0</v>
      </c>
    </row>
    <row r="143" spans="1:6" ht="15.75" x14ac:dyDescent="0.25">
      <c r="A143" s="18"/>
      <c r="B143" s="2" t="s">
        <v>122</v>
      </c>
      <c r="C143" s="19">
        <v>2</v>
      </c>
      <c r="D143" s="19" t="s">
        <v>30</v>
      </c>
      <c r="E143" s="50"/>
      <c r="F143" s="21">
        <f>+C143*E143</f>
        <v>0</v>
      </c>
    </row>
    <row r="144" spans="1:6" ht="15.75" x14ac:dyDescent="0.25">
      <c r="A144" s="18"/>
      <c r="B144" s="2" t="s">
        <v>153</v>
      </c>
      <c r="C144" s="19">
        <v>1</v>
      </c>
      <c r="D144" s="19" t="s">
        <v>30</v>
      </c>
      <c r="E144" s="50"/>
      <c r="F144" s="21">
        <f>+C144*E144</f>
        <v>0</v>
      </c>
    </row>
    <row r="145" spans="1:6" ht="15.75" x14ac:dyDescent="0.25">
      <c r="A145" s="13">
        <f>+A141+0.01</f>
        <v>3.0499999999999989</v>
      </c>
      <c r="B145" s="14" t="s">
        <v>33</v>
      </c>
      <c r="C145" s="15"/>
      <c r="D145" s="15"/>
      <c r="E145" s="16"/>
      <c r="F145" s="17">
        <f>SUBTOTAL(9,F146:F146)</f>
        <v>0</v>
      </c>
    </row>
    <row r="146" spans="1:6" ht="15.75" x14ac:dyDescent="0.25">
      <c r="A146" s="18"/>
      <c r="B146" s="2" t="s">
        <v>34</v>
      </c>
      <c r="C146" s="19">
        <v>80</v>
      </c>
      <c r="D146" s="19" t="s">
        <v>23</v>
      </c>
      <c r="E146" s="50"/>
      <c r="F146" s="21">
        <f t="shared" ref="F146" si="3">C146*E146</f>
        <v>0</v>
      </c>
    </row>
    <row r="147" spans="1:6" ht="15.75" x14ac:dyDescent="0.25">
      <c r="A147" s="13">
        <f>+A145+0.01</f>
        <v>3.0599999999999987</v>
      </c>
      <c r="B147" s="14" t="s">
        <v>36</v>
      </c>
      <c r="C147" s="15"/>
      <c r="D147" s="15"/>
      <c r="E147" s="16"/>
      <c r="F147" s="17">
        <f>SUBTOTAL(9,F148:F153)</f>
        <v>0</v>
      </c>
    </row>
    <row r="148" spans="1:6" ht="15.75" x14ac:dyDescent="0.25">
      <c r="A148" s="18"/>
      <c r="B148" s="2" t="s">
        <v>123</v>
      </c>
      <c r="C148" s="19">
        <v>15</v>
      </c>
      <c r="D148" s="19" t="s">
        <v>27</v>
      </c>
      <c r="E148" s="50"/>
      <c r="F148" s="21">
        <f t="shared" ref="F148:F153" si="4">+C148*E148</f>
        <v>0</v>
      </c>
    </row>
    <row r="149" spans="1:6" ht="15.75" x14ac:dyDescent="0.25">
      <c r="A149" s="18"/>
      <c r="B149" s="2" t="s">
        <v>154</v>
      </c>
      <c r="C149" s="19">
        <v>1</v>
      </c>
      <c r="D149" s="19" t="s">
        <v>30</v>
      </c>
      <c r="E149" s="50"/>
      <c r="F149" s="21">
        <f t="shared" si="4"/>
        <v>0</v>
      </c>
    </row>
    <row r="150" spans="1:6" ht="15.75" x14ac:dyDescent="0.25">
      <c r="A150" s="18"/>
      <c r="B150" s="2" t="s">
        <v>37</v>
      </c>
      <c r="C150" s="19">
        <v>1</v>
      </c>
      <c r="D150" s="19" t="s">
        <v>30</v>
      </c>
      <c r="E150" s="50"/>
      <c r="F150" s="21">
        <f t="shared" si="4"/>
        <v>0</v>
      </c>
    </row>
    <row r="151" spans="1:6" ht="15.75" x14ac:dyDescent="0.25">
      <c r="A151" s="18"/>
      <c r="B151" s="2" t="s">
        <v>155</v>
      </c>
      <c r="C151" s="19">
        <v>3</v>
      </c>
      <c r="D151" s="19" t="s">
        <v>30</v>
      </c>
      <c r="E151" s="50"/>
      <c r="F151" s="21">
        <f t="shared" si="4"/>
        <v>0</v>
      </c>
    </row>
    <row r="152" spans="1:6" ht="15.75" x14ac:dyDescent="0.25">
      <c r="A152" s="18"/>
      <c r="B152" s="2" t="s">
        <v>275</v>
      </c>
      <c r="C152" s="19">
        <v>2</v>
      </c>
      <c r="D152" s="19" t="s">
        <v>30</v>
      </c>
      <c r="E152" s="20"/>
      <c r="F152" s="21">
        <f t="shared" si="4"/>
        <v>0</v>
      </c>
    </row>
    <row r="153" spans="1:6" ht="15.75" x14ac:dyDescent="0.25">
      <c r="A153" s="18"/>
      <c r="B153" s="2" t="s">
        <v>276</v>
      </c>
      <c r="C153" s="19">
        <v>5</v>
      </c>
      <c r="D153" s="19" t="s">
        <v>30</v>
      </c>
      <c r="E153" s="20"/>
      <c r="F153" s="21">
        <f t="shared" si="4"/>
        <v>0</v>
      </c>
    </row>
    <row r="154" spans="1:6" ht="15.75" x14ac:dyDescent="0.25">
      <c r="A154" s="13">
        <f>+A147+0.01</f>
        <v>3.0699999999999985</v>
      </c>
      <c r="B154" s="14" t="s">
        <v>38</v>
      </c>
      <c r="C154" s="15"/>
      <c r="D154" s="15"/>
      <c r="E154" s="16"/>
      <c r="F154" s="17">
        <f>SUBTOTAL(9,F155:F155)</f>
        <v>0</v>
      </c>
    </row>
    <row r="155" spans="1:6" ht="15.75" x14ac:dyDescent="0.25">
      <c r="A155" s="18"/>
      <c r="B155" s="2" t="s">
        <v>121</v>
      </c>
      <c r="C155" s="19">
        <v>1</v>
      </c>
      <c r="D155" s="19" t="s">
        <v>30</v>
      </c>
      <c r="E155" s="50"/>
      <c r="F155" s="21">
        <f>+C155*E155</f>
        <v>0</v>
      </c>
    </row>
    <row r="156" spans="1:6" ht="15.75" x14ac:dyDescent="0.25">
      <c r="A156" s="13">
        <f>+A154+0.01</f>
        <v>3.0799999999999983</v>
      </c>
      <c r="B156" s="14" t="s">
        <v>40</v>
      </c>
      <c r="C156" s="15"/>
      <c r="D156" s="15"/>
      <c r="E156" s="16"/>
      <c r="F156" s="17">
        <f>SUBTOTAL(9,F157:F157)</f>
        <v>0</v>
      </c>
    </row>
    <row r="157" spans="1:6" ht="15.75" x14ac:dyDescent="0.25">
      <c r="A157" s="18"/>
      <c r="B157" s="2" t="s">
        <v>67</v>
      </c>
      <c r="C157" s="19">
        <v>1</v>
      </c>
      <c r="D157" s="19" t="s">
        <v>30</v>
      </c>
      <c r="E157" s="50"/>
      <c r="F157" s="21">
        <f>+C157*E157</f>
        <v>0</v>
      </c>
    </row>
    <row r="158" spans="1:6" ht="15.75" x14ac:dyDescent="0.25">
      <c r="A158" s="13">
        <f>+A156+0.01</f>
        <v>3.0899999999999981</v>
      </c>
      <c r="B158" s="14" t="s">
        <v>69</v>
      </c>
      <c r="C158" s="15"/>
      <c r="D158" s="15"/>
      <c r="E158" s="16"/>
      <c r="F158" s="17">
        <f>SUBTOTAL(9,F159:F159)</f>
        <v>0</v>
      </c>
    </row>
    <row r="159" spans="1:6" ht="15.75" x14ac:dyDescent="0.25">
      <c r="A159" s="18"/>
      <c r="B159" s="2" t="s">
        <v>71</v>
      </c>
      <c r="C159" s="19">
        <v>2</v>
      </c>
      <c r="D159" s="19" t="s">
        <v>30</v>
      </c>
      <c r="E159" s="50"/>
      <c r="F159" s="21">
        <f>+C159*E159</f>
        <v>0</v>
      </c>
    </row>
    <row r="160" spans="1:6" ht="15.75" x14ac:dyDescent="0.25">
      <c r="A160" s="13">
        <f>+A158+0.01</f>
        <v>3.0999999999999979</v>
      </c>
      <c r="B160" s="14" t="s">
        <v>72</v>
      </c>
      <c r="C160" s="15"/>
      <c r="D160" s="15"/>
      <c r="E160" s="16"/>
      <c r="F160" s="17">
        <f>SUBTOTAL(9,F161:F161)</f>
        <v>0</v>
      </c>
    </row>
    <row r="161" spans="1:6" ht="15.75" x14ac:dyDescent="0.25">
      <c r="A161" s="18"/>
      <c r="B161" s="2" t="s">
        <v>73</v>
      </c>
      <c r="C161" s="19">
        <v>2</v>
      </c>
      <c r="D161" s="19" t="s">
        <v>30</v>
      </c>
      <c r="E161" s="50"/>
      <c r="F161" s="21">
        <f>+C161*E161</f>
        <v>0</v>
      </c>
    </row>
    <row r="162" spans="1:6" ht="15.75" x14ac:dyDescent="0.25">
      <c r="A162" s="13">
        <f>+A160+0.01</f>
        <v>3.1099999999999977</v>
      </c>
      <c r="B162" s="14" t="s">
        <v>75</v>
      </c>
      <c r="C162" s="15"/>
      <c r="D162" s="15"/>
      <c r="E162" s="16"/>
      <c r="F162" s="17">
        <f>SUBTOTAL(9,F163:F163)</f>
        <v>0</v>
      </c>
    </row>
    <row r="163" spans="1:6" ht="15.75" x14ac:dyDescent="0.25">
      <c r="A163" s="18"/>
      <c r="B163" s="2" t="s">
        <v>76</v>
      </c>
      <c r="C163" s="19">
        <v>1</v>
      </c>
      <c r="D163" s="19" t="s">
        <v>30</v>
      </c>
      <c r="E163" s="50"/>
      <c r="F163" s="21">
        <f>+C163*E163</f>
        <v>0</v>
      </c>
    </row>
    <row r="164" spans="1:6" ht="15.75" x14ac:dyDescent="0.25">
      <c r="A164" s="13">
        <f>+A162+0.01</f>
        <v>3.1199999999999974</v>
      </c>
      <c r="B164" s="14" t="s">
        <v>44</v>
      </c>
      <c r="C164" s="15"/>
      <c r="D164" s="15"/>
      <c r="E164" s="16"/>
      <c r="F164" s="17">
        <f>SUBTOTAL(9,F165:F168)</f>
        <v>0</v>
      </c>
    </row>
    <row r="165" spans="1:6" ht="15.75" x14ac:dyDescent="0.25">
      <c r="A165" s="18"/>
      <c r="B165" s="2" t="s">
        <v>156</v>
      </c>
      <c r="C165" s="19">
        <v>4</v>
      </c>
      <c r="D165" s="19" t="s">
        <v>30</v>
      </c>
      <c r="E165" s="50"/>
      <c r="F165" s="21">
        <f>+C165*E165</f>
        <v>0</v>
      </c>
    </row>
    <row r="166" spans="1:6" ht="15.75" x14ac:dyDescent="0.25">
      <c r="A166" s="18"/>
      <c r="B166" s="2" t="s">
        <v>113</v>
      </c>
      <c r="C166" s="19">
        <v>2</v>
      </c>
      <c r="D166" s="19" t="s">
        <v>30</v>
      </c>
      <c r="E166" s="50"/>
      <c r="F166" s="21">
        <f>+C166*E166</f>
        <v>0</v>
      </c>
    </row>
    <row r="167" spans="1:6" ht="15.75" x14ac:dyDescent="0.25">
      <c r="A167" s="18"/>
      <c r="B167" s="2" t="s">
        <v>45</v>
      </c>
      <c r="C167" s="19">
        <v>2</v>
      </c>
      <c r="D167" s="19" t="s">
        <v>30</v>
      </c>
      <c r="E167" s="50"/>
      <c r="F167" s="21">
        <f>+C167*E167</f>
        <v>0</v>
      </c>
    </row>
    <row r="168" spans="1:6" ht="15.75" x14ac:dyDescent="0.25">
      <c r="A168" s="18"/>
      <c r="B168" s="2" t="s">
        <v>157</v>
      </c>
      <c r="C168" s="19">
        <v>1</v>
      </c>
      <c r="D168" s="19" t="s">
        <v>30</v>
      </c>
      <c r="E168" s="50"/>
      <c r="F168" s="21">
        <f>+C168*E168</f>
        <v>0</v>
      </c>
    </row>
    <row r="169" spans="1:6" ht="15.75" x14ac:dyDescent="0.25">
      <c r="A169" s="13">
        <f>+A164+0.01</f>
        <v>3.1299999999999972</v>
      </c>
      <c r="B169" s="14" t="s">
        <v>2</v>
      </c>
      <c r="C169" s="15"/>
      <c r="D169" s="15"/>
      <c r="E169" s="16"/>
      <c r="F169" s="17">
        <f>SUBTOTAL(9,F170:F175)</f>
        <v>0</v>
      </c>
    </row>
    <row r="170" spans="1:6" ht="15.75" x14ac:dyDescent="0.25">
      <c r="A170" s="18"/>
      <c r="B170" s="2" t="s">
        <v>158</v>
      </c>
      <c r="C170" s="19">
        <v>1</v>
      </c>
      <c r="D170" s="19" t="s">
        <v>30</v>
      </c>
      <c r="E170" s="50"/>
      <c r="F170" s="21">
        <f t="shared" ref="F170:F175" si="5">+C170*E170</f>
        <v>0</v>
      </c>
    </row>
    <row r="171" spans="1:6" ht="15.75" x14ac:dyDescent="0.25">
      <c r="A171" s="18"/>
      <c r="B171" s="2" t="s">
        <v>114</v>
      </c>
      <c r="C171" s="19">
        <v>1</v>
      </c>
      <c r="D171" s="19" t="s">
        <v>30</v>
      </c>
      <c r="E171" s="50"/>
      <c r="F171" s="21">
        <f t="shared" si="5"/>
        <v>0</v>
      </c>
    </row>
    <row r="172" spans="1:6" ht="15.75" x14ac:dyDescent="0.25">
      <c r="A172" s="18"/>
      <c r="B172" s="2" t="s">
        <v>159</v>
      </c>
      <c r="C172" s="19">
        <v>1</v>
      </c>
      <c r="D172" s="19" t="s">
        <v>30</v>
      </c>
      <c r="E172" s="50"/>
      <c r="F172" s="21">
        <f t="shared" si="5"/>
        <v>0</v>
      </c>
    </row>
    <row r="173" spans="1:6" ht="15.75" x14ac:dyDescent="0.25">
      <c r="A173" s="18"/>
      <c r="B173" s="2" t="s">
        <v>160</v>
      </c>
      <c r="C173" s="19">
        <v>1</v>
      </c>
      <c r="D173" s="19" t="s">
        <v>30</v>
      </c>
      <c r="E173" s="50"/>
      <c r="F173" s="21">
        <f t="shared" si="5"/>
        <v>0</v>
      </c>
    </row>
    <row r="174" spans="1:6" ht="15.75" x14ac:dyDescent="0.25">
      <c r="A174" s="18"/>
      <c r="B174" s="2" t="s">
        <v>108</v>
      </c>
      <c r="C174" s="19">
        <v>1</v>
      </c>
      <c r="D174" s="19" t="s">
        <v>30</v>
      </c>
      <c r="E174" s="50"/>
      <c r="F174" s="21">
        <f t="shared" si="5"/>
        <v>0</v>
      </c>
    </row>
    <row r="175" spans="1:6" ht="15.75" x14ac:dyDescent="0.25">
      <c r="A175" s="18"/>
      <c r="B175" s="2" t="s">
        <v>49</v>
      </c>
      <c r="C175" s="19">
        <v>1</v>
      </c>
      <c r="D175" s="19" t="s">
        <v>30</v>
      </c>
      <c r="E175" s="50"/>
      <c r="F175" s="21">
        <f t="shared" si="5"/>
        <v>0</v>
      </c>
    </row>
    <row r="176" spans="1:6" ht="15.75" x14ac:dyDescent="0.25">
      <c r="A176" s="13">
        <f>+A169+0.01</f>
        <v>3.139999999999997</v>
      </c>
      <c r="B176" s="14" t="s">
        <v>11</v>
      </c>
      <c r="C176" s="15"/>
      <c r="D176" s="15"/>
      <c r="E176" s="16"/>
      <c r="F176" s="17">
        <f>SUBTOTAL(9,F177:F178)</f>
        <v>0</v>
      </c>
    </row>
    <row r="177" spans="1:6" ht="15.75" x14ac:dyDescent="0.25">
      <c r="A177" s="18"/>
      <c r="B177" s="2" t="s">
        <v>124</v>
      </c>
      <c r="C177" s="19">
        <v>1</v>
      </c>
      <c r="D177" s="19" t="s">
        <v>30</v>
      </c>
      <c r="E177" s="50"/>
      <c r="F177" s="21">
        <f>+C177*E177</f>
        <v>0</v>
      </c>
    </row>
    <row r="178" spans="1:6" ht="15.75" x14ac:dyDescent="0.25">
      <c r="A178" s="18"/>
      <c r="B178" s="2" t="s">
        <v>50</v>
      </c>
      <c r="C178" s="19">
        <v>2</v>
      </c>
      <c r="D178" s="19" t="s">
        <v>30</v>
      </c>
      <c r="E178" s="50"/>
      <c r="F178" s="21">
        <f>+C178*E178</f>
        <v>0</v>
      </c>
    </row>
    <row r="179" spans="1:6" ht="15.75" x14ac:dyDescent="0.25">
      <c r="A179" s="13">
        <f>+A176+0.01</f>
        <v>3.1499999999999968</v>
      </c>
      <c r="B179" s="14" t="s">
        <v>83</v>
      </c>
      <c r="C179" s="15"/>
      <c r="D179" s="15"/>
      <c r="E179" s="16"/>
      <c r="F179" s="17">
        <f>SUBTOTAL(9,F180:F180)</f>
        <v>0</v>
      </c>
    </row>
    <row r="180" spans="1:6" ht="15.75" x14ac:dyDescent="0.25">
      <c r="A180" s="18"/>
      <c r="B180" s="2" t="s">
        <v>84</v>
      </c>
      <c r="C180" s="19">
        <v>2</v>
      </c>
      <c r="D180" s="19" t="s">
        <v>30</v>
      </c>
      <c r="E180" s="50"/>
      <c r="F180" s="21">
        <f>+C180*E180</f>
        <v>0</v>
      </c>
    </row>
    <row r="181" spans="1:6" ht="15.75" x14ac:dyDescent="0.25">
      <c r="A181" s="13">
        <f>+A179+0.01</f>
        <v>3.1599999999999966</v>
      </c>
      <c r="B181" s="14" t="s">
        <v>3</v>
      </c>
      <c r="C181" s="15"/>
      <c r="D181" s="15"/>
      <c r="E181" s="16"/>
      <c r="F181" s="17">
        <f>SUBTOTAL(9,F182:F183)</f>
        <v>0</v>
      </c>
    </row>
    <row r="182" spans="1:6" ht="15.75" x14ac:dyDescent="0.25">
      <c r="A182" s="18"/>
      <c r="B182" s="2" t="s">
        <v>85</v>
      </c>
      <c r="C182" s="19">
        <v>1</v>
      </c>
      <c r="D182" s="19" t="s">
        <v>30</v>
      </c>
      <c r="E182" s="50"/>
      <c r="F182" s="21">
        <f>+C182*E182</f>
        <v>0</v>
      </c>
    </row>
    <row r="183" spans="1:6" ht="15.75" x14ac:dyDescent="0.25">
      <c r="A183" s="18"/>
      <c r="B183" s="2" t="s">
        <v>51</v>
      </c>
      <c r="C183" s="19">
        <v>1</v>
      </c>
      <c r="D183" s="19" t="s">
        <v>0</v>
      </c>
      <c r="E183" s="50"/>
      <c r="F183" s="21">
        <f>+C183*E183</f>
        <v>0</v>
      </c>
    </row>
    <row r="184" spans="1:6" ht="15.75" x14ac:dyDescent="0.25">
      <c r="A184" s="13">
        <f>+A181+0.01</f>
        <v>3.1699999999999964</v>
      </c>
      <c r="B184" s="14" t="s">
        <v>86</v>
      </c>
      <c r="C184" s="15"/>
      <c r="D184" s="15"/>
      <c r="E184" s="16"/>
      <c r="F184" s="17">
        <f>SUBTOTAL(9,F185:F185)</f>
        <v>0</v>
      </c>
    </row>
    <row r="185" spans="1:6" ht="15.75" x14ac:dyDescent="0.25">
      <c r="A185" s="18"/>
      <c r="B185" s="2" t="s">
        <v>161</v>
      </c>
      <c r="C185" s="19">
        <v>2</v>
      </c>
      <c r="D185" s="19" t="s">
        <v>30</v>
      </c>
      <c r="E185" s="50"/>
      <c r="F185" s="21">
        <f>+C185*E185</f>
        <v>0</v>
      </c>
    </row>
    <row r="186" spans="1:6" ht="15.75" x14ac:dyDescent="0.25">
      <c r="A186" s="13">
        <f>+A184+0.01</f>
        <v>3.1799999999999962</v>
      </c>
      <c r="B186" s="14" t="s">
        <v>89</v>
      </c>
      <c r="C186" s="15"/>
      <c r="D186" s="15"/>
      <c r="E186" s="16"/>
      <c r="F186" s="17">
        <f>SUBTOTAL(9,F187:F187)</f>
        <v>0</v>
      </c>
    </row>
    <row r="187" spans="1:6" ht="15.75" x14ac:dyDescent="0.25">
      <c r="A187" s="18"/>
      <c r="B187" s="2" t="s">
        <v>90</v>
      </c>
      <c r="C187" s="19">
        <v>1</v>
      </c>
      <c r="D187" s="19" t="s">
        <v>30</v>
      </c>
      <c r="E187" s="50"/>
      <c r="F187" s="21">
        <f>+C187*E187</f>
        <v>0</v>
      </c>
    </row>
    <row r="188" spans="1:6" ht="15.75" x14ac:dyDescent="0.25">
      <c r="A188" s="13">
        <f>+A186+0.01</f>
        <v>3.1899999999999959</v>
      </c>
      <c r="B188" s="14" t="s">
        <v>52</v>
      </c>
      <c r="C188" s="15"/>
      <c r="D188" s="15"/>
      <c r="E188" s="16"/>
      <c r="F188" s="17">
        <f>SUBTOTAL(9,F189:F189)</f>
        <v>0</v>
      </c>
    </row>
    <row r="189" spans="1:6" ht="15.75" x14ac:dyDescent="0.25">
      <c r="A189" s="18"/>
      <c r="B189" s="2" t="s">
        <v>53</v>
      </c>
      <c r="C189" s="19">
        <v>2</v>
      </c>
      <c r="D189" s="19" t="s">
        <v>30</v>
      </c>
      <c r="E189" s="50"/>
      <c r="F189" s="21">
        <f>+C189*E189</f>
        <v>0</v>
      </c>
    </row>
    <row r="190" spans="1:6" ht="15.75" x14ac:dyDescent="0.25">
      <c r="A190" s="13">
        <f>+A188+0.01</f>
        <v>3.1999999999999957</v>
      </c>
      <c r="B190" s="14" t="s">
        <v>13</v>
      </c>
      <c r="C190" s="15"/>
      <c r="D190" s="15"/>
      <c r="E190" s="16"/>
      <c r="F190" s="17">
        <f>SUBTOTAL(9,F191:F192)</f>
        <v>0</v>
      </c>
    </row>
    <row r="191" spans="1:6" ht="15.75" x14ac:dyDescent="0.25">
      <c r="A191" s="18"/>
      <c r="B191" s="2" t="s">
        <v>162</v>
      </c>
      <c r="C191" s="19">
        <v>1</v>
      </c>
      <c r="D191" s="19" t="s">
        <v>30</v>
      </c>
      <c r="E191" s="50"/>
      <c r="F191" s="21">
        <f>+C191*E191</f>
        <v>0</v>
      </c>
    </row>
    <row r="192" spans="1:6" ht="15.75" x14ac:dyDescent="0.25">
      <c r="A192" s="18"/>
      <c r="B192" s="2" t="s">
        <v>163</v>
      </c>
      <c r="C192" s="19">
        <v>1</v>
      </c>
      <c r="D192" s="19" t="s">
        <v>30</v>
      </c>
      <c r="E192" s="50"/>
      <c r="F192" s="21">
        <f>+C192*E192</f>
        <v>0</v>
      </c>
    </row>
    <row r="193" spans="1:6" ht="15.75" x14ac:dyDescent="0.25">
      <c r="A193" s="13">
        <f>+A190+0.01</f>
        <v>3.2099999999999955</v>
      </c>
      <c r="B193" s="14" t="s">
        <v>97</v>
      </c>
      <c r="C193" s="15"/>
      <c r="D193" s="15"/>
      <c r="E193" s="16"/>
      <c r="F193" s="17">
        <f>SUBTOTAL(9,F194:F198)</f>
        <v>0</v>
      </c>
    </row>
    <row r="194" spans="1:6" ht="15.75" x14ac:dyDescent="0.25">
      <c r="A194" s="18"/>
      <c r="B194" s="2" t="s">
        <v>102</v>
      </c>
      <c r="C194" s="19">
        <v>1</v>
      </c>
      <c r="D194" s="19" t="s">
        <v>30</v>
      </c>
      <c r="E194" s="20"/>
      <c r="F194" s="21">
        <f>+C194*E194</f>
        <v>0</v>
      </c>
    </row>
    <row r="195" spans="1:6" ht="15.75" x14ac:dyDescent="0.25">
      <c r="A195" s="18"/>
      <c r="B195" s="2" t="s">
        <v>98</v>
      </c>
      <c r="C195" s="19">
        <v>1</v>
      </c>
      <c r="D195" s="19" t="s">
        <v>30</v>
      </c>
      <c r="E195" s="20"/>
      <c r="F195" s="21">
        <f>+C195*E195</f>
        <v>0</v>
      </c>
    </row>
    <row r="196" spans="1:6" ht="15.75" x14ac:dyDescent="0.25">
      <c r="A196" s="18"/>
      <c r="B196" s="2" t="s">
        <v>100</v>
      </c>
      <c r="C196" s="19">
        <v>1</v>
      </c>
      <c r="D196" s="19" t="s">
        <v>30</v>
      </c>
      <c r="E196" s="20"/>
      <c r="F196" s="21">
        <f>+C196*E196</f>
        <v>0</v>
      </c>
    </row>
    <row r="197" spans="1:6" ht="15.75" x14ac:dyDescent="0.25">
      <c r="A197" s="18"/>
      <c r="B197" s="2" t="s">
        <v>101</v>
      </c>
      <c r="C197" s="19">
        <v>1</v>
      </c>
      <c r="D197" s="19" t="s">
        <v>30</v>
      </c>
      <c r="E197" s="20"/>
      <c r="F197" s="21">
        <f>+C197*E197</f>
        <v>0</v>
      </c>
    </row>
    <row r="198" spans="1:6" ht="15.75" x14ac:dyDescent="0.25">
      <c r="A198" s="18"/>
      <c r="B198" s="2" t="s">
        <v>112</v>
      </c>
      <c r="C198" s="19">
        <v>1</v>
      </c>
      <c r="D198" s="19" t="s">
        <v>30</v>
      </c>
      <c r="E198" s="20"/>
      <c r="F198" s="21">
        <f>+C198*E198</f>
        <v>0</v>
      </c>
    </row>
    <row r="199" spans="1:6" ht="15.75" x14ac:dyDescent="0.25">
      <c r="A199" s="13">
        <f>+A193+0.01</f>
        <v>3.2199999999999953</v>
      </c>
      <c r="B199" s="14" t="s">
        <v>54</v>
      </c>
      <c r="C199" s="15"/>
      <c r="D199" s="15"/>
      <c r="E199" s="16"/>
      <c r="F199" s="17">
        <f>SUBTOTAL(9,F200:F200)</f>
        <v>0</v>
      </c>
    </row>
    <row r="200" spans="1:6" ht="15.75" x14ac:dyDescent="0.25">
      <c r="A200" s="18"/>
      <c r="B200" s="2" t="s">
        <v>55</v>
      </c>
      <c r="C200" s="19">
        <v>6.75</v>
      </c>
      <c r="D200" s="19" t="s">
        <v>27</v>
      </c>
      <c r="E200" s="50"/>
      <c r="F200" s="21">
        <f>+C200*E200</f>
        <v>0</v>
      </c>
    </row>
    <row r="201" spans="1:6" ht="15.75" x14ac:dyDescent="0.25">
      <c r="A201" s="18"/>
      <c r="C201" s="19"/>
      <c r="D201" s="19"/>
      <c r="E201" s="20"/>
      <c r="F201" s="54"/>
    </row>
    <row r="202" spans="1:6" ht="15.75" x14ac:dyDescent="0.25">
      <c r="A202" s="18"/>
      <c r="C202" s="19"/>
      <c r="D202" s="19"/>
      <c r="E202" s="20"/>
      <c r="F202" s="54">
        <f>SUBTOTAL(9,F133:F201)</f>
        <v>0</v>
      </c>
    </row>
    <row r="203" spans="1:6" ht="19.5" thickBot="1" x14ac:dyDescent="0.35">
      <c r="A203" s="48">
        <f>+A131+1</f>
        <v>4</v>
      </c>
      <c r="B203" s="6" t="s">
        <v>164</v>
      </c>
      <c r="C203" s="49">
        <v>41.2</v>
      </c>
      <c r="D203" s="8"/>
      <c r="E203" s="7"/>
      <c r="F203" s="7"/>
    </row>
    <row r="204" spans="1:6" ht="15.75" thickBot="1" x14ac:dyDescent="0.3">
      <c r="A204" s="9" t="s">
        <v>15</v>
      </c>
      <c r="B204" s="10" t="s">
        <v>16</v>
      </c>
      <c r="C204" s="11" t="s">
        <v>17</v>
      </c>
      <c r="D204" s="10" t="s">
        <v>18</v>
      </c>
      <c r="E204" s="12" t="s">
        <v>19</v>
      </c>
      <c r="F204" s="11" t="s">
        <v>20</v>
      </c>
    </row>
    <row r="205" spans="1:6" ht="15.75" x14ac:dyDescent="0.25">
      <c r="A205" s="13">
        <f>A203+0.01</f>
        <v>4.01</v>
      </c>
      <c r="B205" s="14" t="s">
        <v>21</v>
      </c>
      <c r="C205" s="15"/>
      <c r="D205" s="15"/>
      <c r="E205" s="16"/>
      <c r="F205" s="17">
        <f>SUBTOTAL(9,F206:F207)</f>
        <v>0</v>
      </c>
    </row>
    <row r="206" spans="1:6" ht="15.75" x14ac:dyDescent="0.25">
      <c r="A206" s="18"/>
      <c r="B206" s="2" t="s">
        <v>22</v>
      </c>
      <c r="C206" s="19">
        <v>115</v>
      </c>
      <c r="D206" s="19" t="s">
        <v>23</v>
      </c>
      <c r="E206" s="50"/>
      <c r="F206" s="21">
        <f>+C206*E206</f>
        <v>0</v>
      </c>
    </row>
    <row r="207" spans="1:6" ht="15.75" x14ac:dyDescent="0.25">
      <c r="A207" s="18"/>
      <c r="B207" s="2" t="s">
        <v>24</v>
      </c>
      <c r="C207" s="19">
        <v>37</v>
      </c>
      <c r="D207" s="19" t="s">
        <v>23</v>
      </c>
      <c r="E207" s="50"/>
      <c r="F207" s="21">
        <f>+C207*E207</f>
        <v>0</v>
      </c>
    </row>
    <row r="208" spans="1:6" ht="15.75" x14ac:dyDescent="0.25">
      <c r="A208" s="13">
        <f>+A205+0.01</f>
        <v>4.0199999999999996</v>
      </c>
      <c r="B208" s="14" t="s">
        <v>25</v>
      </c>
      <c r="C208" s="15"/>
      <c r="D208" s="15"/>
      <c r="E208" s="16"/>
      <c r="F208" s="17">
        <f>SUBTOTAL(9,F209:F209)</f>
        <v>0</v>
      </c>
    </row>
    <row r="209" spans="1:6" ht="15.75" x14ac:dyDescent="0.25">
      <c r="A209" s="18"/>
      <c r="B209" s="2" t="s">
        <v>22</v>
      </c>
      <c r="C209" s="19">
        <v>127</v>
      </c>
      <c r="D209" s="19" t="s">
        <v>23</v>
      </c>
      <c r="E209" s="50"/>
      <c r="F209" s="21">
        <f>+C209*E209</f>
        <v>0</v>
      </c>
    </row>
    <row r="210" spans="1:6" ht="15.75" x14ac:dyDescent="0.25">
      <c r="A210" s="13">
        <f>+A208+0.01</f>
        <v>4.0299999999999994</v>
      </c>
      <c r="B210" s="14" t="s">
        <v>28</v>
      </c>
      <c r="C210" s="15"/>
      <c r="D210" s="15"/>
      <c r="E210" s="16"/>
      <c r="F210" s="17">
        <f>SUBTOTAL(9,F211:F211)</f>
        <v>0</v>
      </c>
    </row>
    <row r="211" spans="1:6" ht="15.75" x14ac:dyDescent="0.25">
      <c r="A211" s="18"/>
      <c r="B211" s="2" t="s">
        <v>57</v>
      </c>
      <c r="C211" s="19">
        <v>2</v>
      </c>
      <c r="D211" s="19" t="s">
        <v>30</v>
      </c>
      <c r="E211" s="50"/>
      <c r="F211" s="21">
        <f>+C211*E211</f>
        <v>0</v>
      </c>
    </row>
    <row r="212" spans="1:6" ht="15.75" x14ac:dyDescent="0.25">
      <c r="A212" s="13">
        <f>+A210+0.01</f>
        <v>4.0399999999999991</v>
      </c>
      <c r="B212" s="14" t="s">
        <v>130</v>
      </c>
      <c r="C212" s="15"/>
      <c r="D212" s="15"/>
      <c r="E212" s="16"/>
      <c r="F212" s="17">
        <f>SUBTOTAL(9,F213:F213)</f>
        <v>0</v>
      </c>
    </row>
    <row r="213" spans="1:6" ht="15.75" x14ac:dyDescent="0.25">
      <c r="A213" s="18"/>
      <c r="B213" s="2" t="s">
        <v>32</v>
      </c>
      <c r="C213" s="19">
        <v>1</v>
      </c>
      <c r="D213" s="19" t="s">
        <v>30</v>
      </c>
      <c r="E213" s="50"/>
      <c r="F213" s="21">
        <f>+C213*E213</f>
        <v>0</v>
      </c>
    </row>
    <row r="214" spans="1:6" ht="15.75" x14ac:dyDescent="0.25">
      <c r="A214" s="13">
        <f>+A212+0.01</f>
        <v>4.0499999999999989</v>
      </c>
      <c r="B214" s="14" t="s">
        <v>35</v>
      </c>
      <c r="C214" s="15"/>
      <c r="D214" s="15"/>
      <c r="E214" s="16"/>
      <c r="F214" s="17">
        <f>SUBTOTAL(9,F215:F215)</f>
        <v>0</v>
      </c>
    </row>
    <row r="215" spans="1:6" ht="15.75" x14ac:dyDescent="0.25">
      <c r="A215" s="18"/>
      <c r="B215" s="2" t="s">
        <v>165</v>
      </c>
      <c r="C215" s="19">
        <v>1</v>
      </c>
      <c r="D215" s="19" t="s">
        <v>23</v>
      </c>
      <c r="E215" s="50"/>
      <c r="F215" s="21">
        <f>+C215*E215</f>
        <v>0</v>
      </c>
    </row>
    <row r="216" spans="1:6" ht="15.75" x14ac:dyDescent="0.25">
      <c r="A216" s="13">
        <f>+A214+0.01</f>
        <v>4.0599999999999987</v>
      </c>
      <c r="B216" s="14" t="s">
        <v>36</v>
      </c>
      <c r="C216" s="15"/>
      <c r="D216" s="15"/>
      <c r="E216" s="16"/>
      <c r="F216" s="17">
        <f>SUBTOTAL(9,F217:F218)</f>
        <v>0</v>
      </c>
    </row>
    <row r="217" spans="1:6" ht="15.75" x14ac:dyDescent="0.25">
      <c r="A217" s="18"/>
      <c r="B217" s="2" t="s">
        <v>166</v>
      </c>
      <c r="C217" s="19">
        <v>1</v>
      </c>
      <c r="D217" s="19" t="s">
        <v>30</v>
      </c>
      <c r="E217" s="50"/>
      <c r="F217" s="21">
        <f>+C217*E217</f>
        <v>0</v>
      </c>
    </row>
    <row r="218" spans="1:6" ht="15.75" x14ac:dyDescent="0.25">
      <c r="A218" s="18"/>
      <c r="B218" s="2" t="s">
        <v>37</v>
      </c>
      <c r="C218" s="19">
        <v>2</v>
      </c>
      <c r="D218" s="19" t="s">
        <v>30</v>
      </c>
      <c r="E218" s="50"/>
      <c r="F218" s="21">
        <f>+C218*E218</f>
        <v>0</v>
      </c>
    </row>
    <row r="219" spans="1:6" ht="15.75" x14ac:dyDescent="0.25">
      <c r="A219" s="13">
        <f>+A216+0.01</f>
        <v>4.0699999999999985</v>
      </c>
      <c r="B219" s="14" t="s">
        <v>38</v>
      </c>
      <c r="C219" s="15"/>
      <c r="D219" s="15"/>
      <c r="E219" s="16"/>
      <c r="F219" s="17">
        <f>SUBTOTAL(9,F220:F223)</f>
        <v>0</v>
      </c>
    </row>
    <row r="220" spans="1:6" ht="15.75" x14ac:dyDescent="0.25">
      <c r="A220" s="18"/>
      <c r="B220" s="2" t="s">
        <v>65</v>
      </c>
      <c r="C220" s="19">
        <v>1</v>
      </c>
      <c r="D220" s="19" t="s">
        <v>30</v>
      </c>
      <c r="E220" s="50"/>
      <c r="F220" s="21">
        <f>+C220*E220</f>
        <v>0</v>
      </c>
    </row>
    <row r="221" spans="1:6" ht="15.75" x14ac:dyDescent="0.25">
      <c r="A221" s="18"/>
      <c r="B221" s="2" t="s">
        <v>167</v>
      </c>
      <c r="C221" s="19">
        <v>1</v>
      </c>
      <c r="D221" s="19" t="s">
        <v>30</v>
      </c>
      <c r="E221" s="50"/>
      <c r="F221" s="21">
        <f>+C221*E221</f>
        <v>0</v>
      </c>
    </row>
    <row r="222" spans="1:6" ht="15.75" x14ac:dyDescent="0.25">
      <c r="A222" s="18"/>
      <c r="B222" s="2" t="s">
        <v>66</v>
      </c>
      <c r="C222" s="19">
        <v>1</v>
      </c>
      <c r="D222" s="19" t="s">
        <v>30</v>
      </c>
      <c r="E222" s="50"/>
      <c r="F222" s="21">
        <f>+C222*E222</f>
        <v>0</v>
      </c>
    </row>
    <row r="223" spans="1:6" ht="15.75" x14ac:dyDescent="0.25">
      <c r="A223" s="18"/>
      <c r="B223" s="2" t="s">
        <v>104</v>
      </c>
      <c r="C223" s="19">
        <v>1</v>
      </c>
      <c r="D223" s="19" t="s">
        <v>30</v>
      </c>
      <c r="E223" s="50"/>
      <c r="F223" s="21">
        <f>+C223*E223</f>
        <v>0</v>
      </c>
    </row>
    <row r="224" spans="1:6" ht="15.75" x14ac:dyDescent="0.25">
      <c r="A224" s="13">
        <f>+A219+0.01</f>
        <v>4.0799999999999983</v>
      </c>
      <c r="B224" s="14" t="s">
        <v>40</v>
      </c>
      <c r="C224" s="15"/>
      <c r="D224" s="15"/>
      <c r="E224" s="16"/>
      <c r="F224" s="17">
        <f>SUBTOTAL(9,F225:F225)</f>
        <v>0</v>
      </c>
    </row>
    <row r="225" spans="1:6" ht="15.75" x14ac:dyDescent="0.25">
      <c r="A225" s="18"/>
      <c r="B225" s="2" t="s">
        <v>42</v>
      </c>
      <c r="C225" s="19">
        <v>2</v>
      </c>
      <c r="D225" s="19" t="s">
        <v>30</v>
      </c>
      <c r="E225" s="50"/>
      <c r="F225" s="21">
        <f>+C225*E225</f>
        <v>0</v>
      </c>
    </row>
    <row r="226" spans="1:6" ht="15.75" x14ac:dyDescent="0.25">
      <c r="A226" s="13">
        <f>+A224+0.01</f>
        <v>4.0899999999999981</v>
      </c>
      <c r="B226" s="14" t="s">
        <v>69</v>
      </c>
      <c r="C226" s="15"/>
      <c r="D226" s="15"/>
      <c r="E226" s="16"/>
      <c r="F226" s="17">
        <f>SUBTOTAL(9,F227:F227)</f>
        <v>0</v>
      </c>
    </row>
    <row r="227" spans="1:6" ht="15.75" x14ac:dyDescent="0.25">
      <c r="A227" s="18"/>
      <c r="B227" s="2" t="s">
        <v>168</v>
      </c>
      <c r="C227" s="19">
        <v>1</v>
      </c>
      <c r="D227" s="19" t="s">
        <v>30</v>
      </c>
      <c r="E227" s="50"/>
      <c r="F227" s="21">
        <f>+C227*E227</f>
        <v>0</v>
      </c>
    </row>
    <row r="228" spans="1:6" ht="15.75" x14ac:dyDescent="0.25">
      <c r="A228" s="13">
        <f>+A226+0.01</f>
        <v>4.0999999999999979</v>
      </c>
      <c r="B228" s="14" t="s">
        <v>44</v>
      </c>
      <c r="C228" s="15"/>
      <c r="D228" s="15"/>
      <c r="E228" s="16"/>
      <c r="F228" s="17">
        <f>SUBTOTAL(9,F229:F230)</f>
        <v>0</v>
      </c>
    </row>
    <row r="229" spans="1:6" ht="15.75" x14ac:dyDescent="0.25">
      <c r="A229" s="18"/>
      <c r="B229" s="2" t="s">
        <v>113</v>
      </c>
      <c r="C229" s="19">
        <v>2</v>
      </c>
      <c r="D229" s="19" t="s">
        <v>30</v>
      </c>
      <c r="E229" s="50"/>
      <c r="F229" s="21">
        <f>+C229*E229</f>
        <v>0</v>
      </c>
    </row>
    <row r="230" spans="1:6" ht="15.75" x14ac:dyDescent="0.25">
      <c r="A230" s="18"/>
      <c r="B230" s="2" t="s">
        <v>45</v>
      </c>
      <c r="C230" s="19">
        <v>2</v>
      </c>
      <c r="D230" s="19" t="s">
        <v>30</v>
      </c>
      <c r="E230" s="50"/>
      <c r="F230" s="21">
        <f>+C230*E230</f>
        <v>0</v>
      </c>
    </row>
    <row r="231" spans="1:6" ht="15.75" x14ac:dyDescent="0.25">
      <c r="A231" s="13">
        <f>+A228+0.01</f>
        <v>4.1099999999999977</v>
      </c>
      <c r="B231" s="14" t="s">
        <v>2</v>
      </c>
      <c r="C231" s="15"/>
      <c r="D231" s="15"/>
      <c r="E231" s="16"/>
      <c r="F231" s="17">
        <f>SUBTOTAL(9,F232:F237)</f>
        <v>0</v>
      </c>
    </row>
    <row r="232" spans="1:6" ht="15.75" x14ac:dyDescent="0.25">
      <c r="A232" s="18"/>
      <c r="B232" s="2" t="s">
        <v>169</v>
      </c>
      <c r="C232" s="19">
        <v>1</v>
      </c>
      <c r="D232" s="19" t="s">
        <v>30</v>
      </c>
      <c r="E232" s="50"/>
      <c r="F232" s="21">
        <f>+C232*E232</f>
        <v>0</v>
      </c>
    </row>
    <row r="233" spans="1:6" ht="15.75" x14ac:dyDescent="0.25">
      <c r="A233" s="18"/>
      <c r="B233" s="2" t="s">
        <v>105</v>
      </c>
      <c r="C233" s="19">
        <v>4</v>
      </c>
      <c r="D233" s="19" t="s">
        <v>30</v>
      </c>
      <c r="E233" s="50"/>
      <c r="F233" s="21">
        <f t="shared" ref="F233" si="6">+C233*E233</f>
        <v>0</v>
      </c>
    </row>
    <row r="234" spans="1:6" ht="15.75" x14ac:dyDescent="0.25">
      <c r="A234" s="18"/>
      <c r="B234" s="2" t="s">
        <v>159</v>
      </c>
      <c r="C234" s="19">
        <v>1</v>
      </c>
      <c r="D234" s="19" t="s">
        <v>30</v>
      </c>
      <c r="E234" s="50"/>
      <c r="F234" s="21">
        <f>+C234*E234</f>
        <v>0</v>
      </c>
    </row>
    <row r="235" spans="1:6" ht="15.75" x14ac:dyDescent="0.25">
      <c r="A235" s="18"/>
      <c r="B235" s="2" t="s">
        <v>160</v>
      </c>
      <c r="C235" s="19">
        <v>1</v>
      </c>
      <c r="D235" s="19" t="s">
        <v>30</v>
      </c>
      <c r="E235" s="50"/>
      <c r="F235" s="21">
        <f>+C235*E235</f>
        <v>0</v>
      </c>
    </row>
    <row r="236" spans="1:6" ht="15.75" x14ac:dyDescent="0.25">
      <c r="A236" s="18"/>
      <c r="B236" s="2" t="s">
        <v>108</v>
      </c>
      <c r="C236" s="19">
        <v>1</v>
      </c>
      <c r="D236" s="19" t="s">
        <v>30</v>
      </c>
      <c r="E236" s="50"/>
      <c r="F236" s="21">
        <f>+C236*E236</f>
        <v>0</v>
      </c>
    </row>
    <row r="237" spans="1:6" ht="15.75" x14ac:dyDescent="0.25">
      <c r="A237" s="18"/>
      <c r="B237" s="2" t="s">
        <v>49</v>
      </c>
      <c r="C237" s="19">
        <v>1</v>
      </c>
      <c r="D237" s="19" t="s">
        <v>30</v>
      </c>
      <c r="E237" s="50"/>
      <c r="F237" s="21">
        <f>+C237*E237</f>
        <v>0</v>
      </c>
    </row>
    <row r="238" spans="1:6" ht="15.75" x14ac:dyDescent="0.25">
      <c r="A238" s="13">
        <f>+A231+0.01</f>
        <v>4.1199999999999974</v>
      </c>
      <c r="B238" s="14" t="s">
        <v>11</v>
      </c>
      <c r="C238" s="15"/>
      <c r="D238" s="15"/>
      <c r="E238" s="16"/>
      <c r="F238" s="17">
        <f>SUBTOTAL(9,F239:F240)</f>
        <v>0</v>
      </c>
    </row>
    <row r="239" spans="1:6" ht="15.75" x14ac:dyDescent="0.25">
      <c r="A239" s="18"/>
      <c r="B239" s="2" t="s">
        <v>124</v>
      </c>
      <c r="C239" s="19">
        <v>1</v>
      </c>
      <c r="D239" s="19" t="s">
        <v>30</v>
      </c>
      <c r="E239" s="50"/>
      <c r="F239" s="21">
        <f>+C239*E239</f>
        <v>0</v>
      </c>
    </row>
    <row r="240" spans="1:6" ht="15.75" x14ac:dyDescent="0.25">
      <c r="A240" s="18"/>
      <c r="B240" s="2" t="s">
        <v>50</v>
      </c>
      <c r="C240" s="19">
        <v>1</v>
      </c>
      <c r="D240" s="19" t="s">
        <v>30</v>
      </c>
      <c r="E240" s="50"/>
      <c r="F240" s="21">
        <f>+C240*E240</f>
        <v>0</v>
      </c>
    </row>
    <row r="241" spans="1:6" ht="15.75" x14ac:dyDescent="0.25">
      <c r="A241" s="13">
        <f>+A238+0.01</f>
        <v>4.1299999999999972</v>
      </c>
      <c r="B241" s="14" t="s">
        <v>83</v>
      </c>
      <c r="C241" s="15"/>
      <c r="D241" s="15"/>
      <c r="E241" s="16"/>
      <c r="F241" s="17">
        <f>SUBTOTAL(9,F242:F242)</f>
        <v>0</v>
      </c>
    </row>
    <row r="242" spans="1:6" ht="15.75" x14ac:dyDescent="0.25">
      <c r="A242" s="18"/>
      <c r="B242" s="2" t="s">
        <v>84</v>
      </c>
      <c r="C242" s="19">
        <v>1</v>
      </c>
      <c r="D242" s="19" t="s">
        <v>30</v>
      </c>
      <c r="E242" s="50"/>
      <c r="F242" s="21">
        <f>+C242*E242</f>
        <v>0</v>
      </c>
    </row>
    <row r="243" spans="1:6" ht="15.75" x14ac:dyDescent="0.25">
      <c r="A243" s="13">
        <f>+A241+0.01</f>
        <v>4.139999999999997</v>
      </c>
      <c r="B243" s="14" t="s">
        <v>3</v>
      </c>
      <c r="C243" s="15"/>
      <c r="D243" s="15"/>
      <c r="E243" s="16"/>
      <c r="F243" s="17">
        <f>SUBTOTAL(9,F244:F246)</f>
        <v>0</v>
      </c>
    </row>
    <row r="244" spans="1:6" ht="15.75" x14ac:dyDescent="0.25">
      <c r="A244" s="18"/>
      <c r="B244" s="2" t="s">
        <v>170</v>
      </c>
      <c r="C244" s="19">
        <v>35.89</v>
      </c>
      <c r="D244" s="19" t="s">
        <v>23</v>
      </c>
      <c r="E244" s="50"/>
      <c r="F244" s="21">
        <f>+C244*E244</f>
        <v>0</v>
      </c>
    </row>
    <row r="245" spans="1:6" ht="15.75" x14ac:dyDescent="0.25">
      <c r="A245" s="18"/>
      <c r="B245" s="2" t="s">
        <v>171</v>
      </c>
      <c r="C245" s="19">
        <v>35.89</v>
      </c>
      <c r="D245" s="19" t="s">
        <v>23</v>
      </c>
      <c r="E245" s="50"/>
      <c r="F245" s="21">
        <f>+C245*E245</f>
        <v>0</v>
      </c>
    </row>
    <row r="246" spans="1:6" ht="15.75" x14ac:dyDescent="0.25">
      <c r="A246" s="18"/>
      <c r="B246" s="2" t="s">
        <v>51</v>
      </c>
      <c r="C246" s="19">
        <v>1</v>
      </c>
      <c r="D246" s="19" t="s">
        <v>0</v>
      </c>
      <c r="E246" s="50"/>
      <c r="F246" s="21">
        <f>+C246*E246</f>
        <v>0</v>
      </c>
    </row>
    <row r="247" spans="1:6" ht="15.75" x14ac:dyDescent="0.25">
      <c r="A247" s="13">
        <f>+A243+0.01</f>
        <v>4.1499999999999968</v>
      </c>
      <c r="B247" s="14" t="s">
        <v>86</v>
      </c>
      <c r="C247" s="15"/>
      <c r="D247" s="15"/>
      <c r="E247" s="16"/>
      <c r="F247" s="17">
        <f>SUBTOTAL(9,F248:F248)</f>
        <v>0</v>
      </c>
    </row>
    <row r="248" spans="1:6" ht="15.75" x14ac:dyDescent="0.25">
      <c r="A248" s="18"/>
      <c r="B248" s="2" t="s">
        <v>172</v>
      </c>
      <c r="C248" s="19">
        <v>1</v>
      </c>
      <c r="D248" s="19" t="s">
        <v>30</v>
      </c>
      <c r="E248" s="50"/>
      <c r="F248" s="21">
        <f>+C248*E248</f>
        <v>0</v>
      </c>
    </row>
    <row r="249" spans="1:6" s="22" customFormat="1" ht="15.75" x14ac:dyDescent="0.25">
      <c r="A249" s="13">
        <f>+A247+0.01</f>
        <v>4.1599999999999966</v>
      </c>
      <c r="B249" s="14" t="s">
        <v>110</v>
      </c>
      <c r="C249" s="15"/>
      <c r="D249" s="15"/>
      <c r="E249" s="16"/>
      <c r="F249" s="17">
        <f>SUBTOTAL(9,F250:F250)</f>
        <v>0</v>
      </c>
    </row>
    <row r="250" spans="1:6" ht="15.75" x14ac:dyDescent="0.25">
      <c r="A250" s="18"/>
      <c r="B250" s="2" t="s">
        <v>173</v>
      </c>
      <c r="C250" s="19">
        <v>1</v>
      </c>
      <c r="D250" s="19" t="s">
        <v>30</v>
      </c>
      <c r="E250" s="50"/>
      <c r="F250" s="21">
        <f>+C250*E250</f>
        <v>0</v>
      </c>
    </row>
    <row r="251" spans="1:6" ht="15.75" x14ac:dyDescent="0.25">
      <c r="A251" s="13">
        <f>+A249+0.01</f>
        <v>4.1699999999999964</v>
      </c>
      <c r="B251" s="14" t="s">
        <v>13</v>
      </c>
      <c r="C251" s="15"/>
      <c r="D251" s="15"/>
      <c r="E251" s="16"/>
      <c r="F251" s="17">
        <f>SUBTOTAL(9,F252:F252)</f>
        <v>0</v>
      </c>
    </row>
    <row r="252" spans="1:6" ht="15.75" x14ac:dyDescent="0.25">
      <c r="A252" s="18"/>
      <c r="B252" s="2" t="s">
        <v>95</v>
      </c>
      <c r="C252" s="19">
        <v>2</v>
      </c>
      <c r="D252" s="19" t="s">
        <v>30</v>
      </c>
      <c r="E252" s="50"/>
      <c r="F252" s="21">
        <f>+C252*E252</f>
        <v>0</v>
      </c>
    </row>
    <row r="253" spans="1:6" ht="15.75" x14ac:dyDescent="0.25">
      <c r="A253" s="13">
        <f>+A251+0.01</f>
        <v>4.1799999999999962</v>
      </c>
      <c r="B253" s="14" t="s">
        <v>97</v>
      </c>
      <c r="C253" s="15"/>
      <c r="D253" s="15"/>
      <c r="E253" s="16"/>
      <c r="F253" s="17">
        <f>SUBTOTAL(9,F254:F257)</f>
        <v>0</v>
      </c>
    </row>
    <row r="254" spans="1:6" ht="15.75" x14ac:dyDescent="0.25">
      <c r="A254" s="18"/>
      <c r="B254" s="2" t="s">
        <v>112</v>
      </c>
      <c r="C254" s="19">
        <v>1</v>
      </c>
      <c r="D254" s="19" t="s">
        <v>30</v>
      </c>
      <c r="E254" s="20"/>
      <c r="F254" s="21">
        <f>+C254*E254</f>
        <v>0</v>
      </c>
    </row>
    <row r="255" spans="1:6" ht="15.75" x14ac:dyDescent="0.25">
      <c r="A255" s="18"/>
      <c r="B255" s="2" t="s">
        <v>99</v>
      </c>
      <c r="C255" s="19">
        <v>1</v>
      </c>
      <c r="D255" s="19" t="s">
        <v>30</v>
      </c>
      <c r="E255" s="20"/>
      <c r="F255" s="21">
        <f>+C255*E255</f>
        <v>0</v>
      </c>
    </row>
    <row r="256" spans="1:6" ht="15.75" x14ac:dyDescent="0.25">
      <c r="A256" s="18"/>
      <c r="B256" s="2" t="s">
        <v>100</v>
      </c>
      <c r="C256" s="19">
        <v>1</v>
      </c>
      <c r="D256" s="19" t="s">
        <v>30</v>
      </c>
      <c r="E256" s="20"/>
      <c r="F256" s="21">
        <f>+C256*E256</f>
        <v>0</v>
      </c>
    </row>
    <row r="257" spans="1:6" ht="15.75" x14ac:dyDescent="0.25">
      <c r="A257" s="18"/>
      <c r="B257" s="2" t="s">
        <v>101</v>
      </c>
      <c r="C257" s="19">
        <v>1</v>
      </c>
      <c r="D257" s="19" t="s">
        <v>30</v>
      </c>
      <c r="E257" s="20"/>
      <c r="F257" s="21">
        <f>+C257*E257</f>
        <v>0</v>
      </c>
    </row>
    <row r="258" spans="1:6" ht="15.75" x14ac:dyDescent="0.25">
      <c r="A258" s="13">
        <f>+A253+0.01</f>
        <v>4.1899999999999959</v>
      </c>
      <c r="B258" s="14" t="s">
        <v>54</v>
      </c>
      <c r="C258" s="15"/>
      <c r="D258" s="15"/>
      <c r="E258" s="16"/>
      <c r="F258" s="17">
        <f>SUBTOTAL(9,F259:F259)</f>
        <v>0</v>
      </c>
    </row>
    <row r="259" spans="1:6" ht="15.75" x14ac:dyDescent="0.25">
      <c r="A259" s="18"/>
      <c r="B259" s="2" t="s">
        <v>55</v>
      </c>
      <c r="C259" s="19">
        <v>3.17</v>
      </c>
      <c r="D259" s="19" t="s">
        <v>27</v>
      </c>
      <c r="E259" s="50"/>
      <c r="F259" s="21">
        <f>+C259*E259</f>
        <v>0</v>
      </c>
    </row>
    <row r="260" spans="1:6" ht="15.75" x14ac:dyDescent="0.25">
      <c r="A260" s="18"/>
      <c r="C260" s="19"/>
      <c r="D260" s="19"/>
      <c r="E260" s="20"/>
      <c r="F260" s="54"/>
    </row>
    <row r="261" spans="1:6" ht="15.75" x14ac:dyDescent="0.25">
      <c r="A261" s="18"/>
      <c r="C261" s="19"/>
      <c r="D261" s="19"/>
      <c r="E261" s="20"/>
      <c r="F261" s="54">
        <f>SUBTOTAL(9,F205:F260)</f>
        <v>0</v>
      </c>
    </row>
    <row r="262" spans="1:6" ht="19.5" thickBot="1" x14ac:dyDescent="0.35">
      <c r="A262" s="48">
        <f>+A203+1</f>
        <v>5</v>
      </c>
      <c r="B262" s="6" t="s">
        <v>174</v>
      </c>
      <c r="C262" s="49">
        <v>19.91</v>
      </c>
      <c r="D262" s="30"/>
      <c r="E262" s="31"/>
      <c r="F262" s="31"/>
    </row>
    <row r="263" spans="1:6" ht="15.75" thickBot="1" x14ac:dyDescent="0.3">
      <c r="A263" s="9" t="s">
        <v>15</v>
      </c>
      <c r="B263" s="10" t="s">
        <v>16</v>
      </c>
      <c r="C263" s="11" t="s">
        <v>17</v>
      </c>
      <c r="D263" s="10" t="s">
        <v>18</v>
      </c>
      <c r="E263" s="12" t="s">
        <v>19</v>
      </c>
      <c r="F263" s="11" t="s">
        <v>20</v>
      </c>
    </row>
    <row r="264" spans="1:6" ht="15.75" x14ac:dyDescent="0.25">
      <c r="A264" s="13">
        <f>A262+0.01</f>
        <v>5.01</v>
      </c>
      <c r="B264" s="14" t="s">
        <v>21</v>
      </c>
      <c r="C264" s="15"/>
      <c r="D264" s="15"/>
      <c r="E264" s="16"/>
      <c r="F264" s="17">
        <f>SUBTOTAL(9,F265:F265)</f>
        <v>0</v>
      </c>
    </row>
    <row r="265" spans="1:6" ht="15.75" x14ac:dyDescent="0.25">
      <c r="A265" s="18"/>
      <c r="B265" s="2" t="s">
        <v>22</v>
      </c>
      <c r="C265" s="19">
        <f>+[2]Medidas!F98</f>
        <v>43.271000000000001</v>
      </c>
      <c r="D265" s="19" t="s">
        <v>23</v>
      </c>
      <c r="E265" s="50"/>
      <c r="F265" s="21">
        <f>+C265*E265</f>
        <v>0</v>
      </c>
    </row>
    <row r="266" spans="1:6" ht="15.75" x14ac:dyDescent="0.25">
      <c r="A266" s="13">
        <f>+A264+0.01</f>
        <v>5.0199999999999996</v>
      </c>
      <c r="B266" s="14" t="s">
        <v>25</v>
      </c>
      <c r="C266" s="15"/>
      <c r="D266" s="15"/>
      <c r="E266" s="16"/>
      <c r="F266" s="17">
        <f>SUBTOTAL(9,F267:F268)</f>
        <v>0</v>
      </c>
    </row>
    <row r="267" spans="1:6" ht="15.75" x14ac:dyDescent="0.25">
      <c r="A267" s="18"/>
      <c r="B267" s="2" t="s">
        <v>22</v>
      </c>
      <c r="C267" s="19">
        <f>+[2]Medidas!F111</f>
        <v>34.350999999999999</v>
      </c>
      <c r="D267" s="19" t="s">
        <v>23</v>
      </c>
      <c r="E267" s="50"/>
      <c r="F267" s="21">
        <f>+C267*E267</f>
        <v>0</v>
      </c>
    </row>
    <row r="268" spans="1:6" ht="15.75" x14ac:dyDescent="0.25">
      <c r="A268" s="18"/>
      <c r="B268" s="2" t="s">
        <v>26</v>
      </c>
      <c r="C268" s="19">
        <v>15</v>
      </c>
      <c r="D268" s="19" t="s">
        <v>27</v>
      </c>
      <c r="E268" s="50"/>
      <c r="F268" s="21">
        <f>+C268*E268</f>
        <v>0</v>
      </c>
    </row>
    <row r="269" spans="1:6" ht="15.75" x14ac:dyDescent="0.25">
      <c r="A269" s="13">
        <f>+A266+0.01</f>
        <v>5.0299999999999994</v>
      </c>
      <c r="B269" s="14" t="s">
        <v>130</v>
      </c>
      <c r="C269" s="15"/>
      <c r="D269" s="15"/>
      <c r="E269" s="16"/>
      <c r="F269" s="17">
        <f>SUBTOTAL(9,F270:F270)</f>
        <v>0</v>
      </c>
    </row>
    <row r="270" spans="1:6" ht="15.75" x14ac:dyDescent="0.25">
      <c r="A270" s="18"/>
      <c r="B270" s="2" t="s">
        <v>32</v>
      </c>
      <c r="C270" s="19">
        <v>1</v>
      </c>
      <c r="D270" s="19" t="s">
        <v>30</v>
      </c>
      <c r="E270" s="50"/>
      <c r="F270" s="21">
        <f>+C270*E270</f>
        <v>0</v>
      </c>
    </row>
    <row r="271" spans="1:6" ht="15.75" x14ac:dyDescent="0.25">
      <c r="A271" s="13">
        <f>+A269+0.01</f>
        <v>5.0399999999999991</v>
      </c>
      <c r="B271" s="14" t="s">
        <v>40</v>
      </c>
      <c r="C271" s="15"/>
      <c r="D271" s="15"/>
      <c r="E271" s="16"/>
      <c r="F271" s="17">
        <f>SUBTOTAL(9,F272:F272)</f>
        <v>0</v>
      </c>
    </row>
    <row r="272" spans="1:6" ht="15.75" x14ac:dyDescent="0.25">
      <c r="A272" s="18"/>
      <c r="B272" s="2" t="s">
        <v>42</v>
      </c>
      <c r="C272" s="19">
        <v>1</v>
      </c>
      <c r="D272" s="19" t="s">
        <v>30</v>
      </c>
      <c r="E272" s="50"/>
      <c r="F272" s="21">
        <f>+C272*E272</f>
        <v>0</v>
      </c>
    </row>
    <row r="273" spans="1:6" ht="15.75" x14ac:dyDescent="0.25">
      <c r="A273" s="13">
        <f>+A271+0.01</f>
        <v>5.0499999999999989</v>
      </c>
      <c r="B273" s="14" t="s">
        <v>72</v>
      </c>
      <c r="C273" s="15"/>
      <c r="D273" s="15"/>
      <c r="E273" s="16"/>
      <c r="F273" s="17">
        <f>SUBTOTAL(9,F274:F274)</f>
        <v>0</v>
      </c>
    </row>
    <row r="274" spans="1:6" ht="15.75" x14ac:dyDescent="0.25">
      <c r="A274" s="18"/>
      <c r="B274" s="2" t="s">
        <v>73</v>
      </c>
      <c r="C274" s="19">
        <v>1</v>
      </c>
      <c r="D274" s="19" t="s">
        <v>30</v>
      </c>
      <c r="E274" s="50"/>
      <c r="F274" s="21">
        <f>+C274*E274</f>
        <v>0</v>
      </c>
    </row>
    <row r="275" spans="1:6" ht="15.75" x14ac:dyDescent="0.25">
      <c r="A275" s="13">
        <f>+A273+0.01</f>
        <v>5.0599999999999987</v>
      </c>
      <c r="B275" s="14" t="s">
        <v>44</v>
      </c>
      <c r="C275" s="15"/>
      <c r="D275" s="15"/>
      <c r="E275" s="16"/>
      <c r="F275" s="17">
        <f>SUBTOTAL(9,F276:F277)</f>
        <v>0</v>
      </c>
    </row>
    <row r="276" spans="1:6" ht="15.75" x14ac:dyDescent="0.25">
      <c r="A276" s="18"/>
      <c r="B276" s="2" t="s">
        <v>113</v>
      </c>
      <c r="C276" s="19">
        <v>2</v>
      </c>
      <c r="D276" s="19" t="s">
        <v>30</v>
      </c>
      <c r="E276" s="50"/>
      <c r="F276" s="21">
        <f>+C276*E276</f>
        <v>0</v>
      </c>
    </row>
    <row r="277" spans="1:6" ht="15.75" x14ac:dyDescent="0.25">
      <c r="A277" s="18"/>
      <c r="B277" s="2" t="s">
        <v>45</v>
      </c>
      <c r="C277" s="19">
        <v>2</v>
      </c>
      <c r="D277" s="19" t="s">
        <v>30</v>
      </c>
      <c r="E277" s="50"/>
      <c r="F277" s="21">
        <f>+C277*E277</f>
        <v>0</v>
      </c>
    </row>
    <row r="278" spans="1:6" ht="15.75" x14ac:dyDescent="0.25">
      <c r="A278" s="13">
        <f>+A275+0.01</f>
        <v>5.0699999999999985</v>
      </c>
      <c r="B278" s="14" t="s">
        <v>46</v>
      </c>
      <c r="C278" s="15"/>
      <c r="D278" s="15"/>
      <c r="E278" s="16"/>
      <c r="F278" s="17">
        <f>SUBTOTAL(9,F279:F279)</f>
        <v>0</v>
      </c>
    </row>
    <row r="279" spans="1:6" ht="15.75" x14ac:dyDescent="0.25">
      <c r="A279" s="18"/>
      <c r="B279" s="2" t="s">
        <v>47</v>
      </c>
      <c r="C279" s="19">
        <v>1</v>
      </c>
      <c r="D279" s="19" t="s">
        <v>30</v>
      </c>
      <c r="E279" s="50"/>
      <c r="F279" s="21">
        <f>+C279*E279</f>
        <v>0</v>
      </c>
    </row>
    <row r="280" spans="1:6" ht="15.75" x14ac:dyDescent="0.25">
      <c r="A280" s="13">
        <f>+A278+0.01</f>
        <v>5.0799999999999983</v>
      </c>
      <c r="B280" s="14" t="s">
        <v>2</v>
      </c>
      <c r="C280" s="15"/>
      <c r="D280" s="15"/>
      <c r="E280" s="16"/>
      <c r="F280" s="17">
        <f>SUBTOTAL(9,F281:F287)</f>
        <v>0</v>
      </c>
    </row>
    <row r="281" spans="1:6" ht="15.75" x14ac:dyDescent="0.25">
      <c r="A281" s="18"/>
      <c r="B281" s="2" t="s">
        <v>125</v>
      </c>
      <c r="C281" s="19">
        <v>2</v>
      </c>
      <c r="D281" s="19" t="s">
        <v>30</v>
      </c>
      <c r="E281" s="50"/>
      <c r="F281" s="21">
        <f>+C281*E281</f>
        <v>0</v>
      </c>
    </row>
    <row r="282" spans="1:6" ht="15.75" x14ac:dyDescent="0.25">
      <c r="A282" s="18"/>
      <c r="B282" s="2" t="s">
        <v>175</v>
      </c>
      <c r="C282" s="19">
        <v>1</v>
      </c>
      <c r="D282" s="19" t="s">
        <v>30</v>
      </c>
      <c r="E282" s="50"/>
      <c r="F282" s="21">
        <f>+C282*E282</f>
        <v>0</v>
      </c>
    </row>
    <row r="283" spans="1:6" ht="15.75" x14ac:dyDescent="0.25">
      <c r="A283" s="18"/>
      <c r="B283" s="2" t="s">
        <v>159</v>
      </c>
      <c r="C283" s="19">
        <v>1</v>
      </c>
      <c r="D283" s="19" t="s">
        <v>30</v>
      </c>
      <c r="E283" s="50"/>
      <c r="F283" s="21">
        <f>+C283*E283</f>
        <v>0</v>
      </c>
    </row>
    <row r="284" spans="1:6" ht="15.75" x14ac:dyDescent="0.25">
      <c r="A284" s="18"/>
      <c r="B284" s="2" t="s">
        <v>160</v>
      </c>
      <c r="C284" s="19">
        <v>1</v>
      </c>
      <c r="D284" s="19" t="s">
        <v>30</v>
      </c>
      <c r="E284" s="50"/>
      <c r="F284" s="21">
        <f>+C284*E284</f>
        <v>0</v>
      </c>
    </row>
    <row r="285" spans="1:6" ht="15.75" x14ac:dyDescent="0.25">
      <c r="A285" s="18"/>
      <c r="B285" s="2" t="s">
        <v>108</v>
      </c>
      <c r="C285" s="19">
        <v>1</v>
      </c>
      <c r="D285" s="19" t="s">
        <v>30</v>
      </c>
      <c r="E285" s="50"/>
      <c r="F285" s="21">
        <f>+C285*E285</f>
        <v>0</v>
      </c>
    </row>
    <row r="286" spans="1:6" ht="15.75" x14ac:dyDescent="0.25">
      <c r="A286" s="18"/>
      <c r="B286" s="2" t="s">
        <v>109</v>
      </c>
      <c r="C286" s="19">
        <v>1</v>
      </c>
      <c r="D286" s="19" t="s">
        <v>30</v>
      </c>
      <c r="E286" s="50"/>
      <c r="F286" s="21">
        <f t="shared" ref="F286" si="7">+C286*E286</f>
        <v>0</v>
      </c>
    </row>
    <row r="287" spans="1:6" ht="15.75" x14ac:dyDescent="0.25">
      <c r="A287" s="18"/>
      <c r="B287" s="2" t="s">
        <v>49</v>
      </c>
      <c r="C287" s="19">
        <v>1</v>
      </c>
      <c r="D287" s="19" t="s">
        <v>30</v>
      </c>
      <c r="E287" s="50"/>
      <c r="F287" s="21">
        <f>+C287*E287</f>
        <v>0</v>
      </c>
    </row>
    <row r="288" spans="1:6" ht="15.75" x14ac:dyDescent="0.25">
      <c r="A288" s="13">
        <f>+A280+0.01</f>
        <v>5.0899999999999981</v>
      </c>
      <c r="B288" s="14" t="s">
        <v>11</v>
      </c>
      <c r="C288" s="15"/>
      <c r="D288" s="15"/>
      <c r="E288" s="16"/>
      <c r="F288" s="17">
        <f>SUBTOTAL(9,F289:F289)</f>
        <v>0</v>
      </c>
    </row>
    <row r="289" spans="1:6" ht="15.75" x14ac:dyDescent="0.25">
      <c r="A289" s="18"/>
      <c r="B289" s="2" t="s">
        <v>82</v>
      </c>
      <c r="C289" s="19">
        <v>1</v>
      </c>
      <c r="D289" s="19" t="s">
        <v>30</v>
      </c>
      <c r="E289" s="50"/>
      <c r="F289" s="21">
        <f>+C289*E289</f>
        <v>0</v>
      </c>
    </row>
    <row r="290" spans="1:6" ht="15.75" x14ac:dyDescent="0.25">
      <c r="A290" s="13">
        <f>+A288+0.01</f>
        <v>5.0999999999999979</v>
      </c>
      <c r="B290" s="14" t="s">
        <v>3</v>
      </c>
      <c r="C290" s="15"/>
      <c r="D290" s="15"/>
      <c r="E290" s="16"/>
      <c r="F290" s="17">
        <f>SUBTOTAL(9,F291:F291)</f>
        <v>0</v>
      </c>
    </row>
    <row r="291" spans="1:6" ht="15.75" x14ac:dyDescent="0.25">
      <c r="A291" s="18"/>
      <c r="B291" s="2" t="s">
        <v>51</v>
      </c>
      <c r="C291" s="19">
        <v>1</v>
      </c>
      <c r="D291" s="19" t="s">
        <v>0</v>
      </c>
      <c r="E291" s="50"/>
      <c r="F291" s="21">
        <f>+C291*E291</f>
        <v>0</v>
      </c>
    </row>
    <row r="292" spans="1:6" ht="15.75" x14ac:dyDescent="0.25">
      <c r="A292" s="13">
        <f>+A290+0.01</f>
        <v>5.1099999999999977</v>
      </c>
      <c r="B292" s="14" t="s">
        <v>13</v>
      </c>
      <c r="C292" s="15"/>
      <c r="D292" s="15"/>
      <c r="E292" s="16"/>
      <c r="F292" s="17">
        <f>SUBTOTAL(9,F293:F293)</f>
        <v>0</v>
      </c>
    </row>
    <row r="293" spans="1:6" ht="15.75" x14ac:dyDescent="0.25">
      <c r="A293" s="18"/>
      <c r="B293" s="2" t="s">
        <v>95</v>
      </c>
      <c r="C293" s="19">
        <v>2</v>
      </c>
      <c r="D293" s="19" t="s">
        <v>30</v>
      </c>
      <c r="E293" s="50"/>
      <c r="F293" s="21">
        <f>+C293*E293</f>
        <v>0</v>
      </c>
    </row>
    <row r="294" spans="1:6" ht="15.75" x14ac:dyDescent="0.25">
      <c r="A294" s="13">
        <f>+A292+0.01</f>
        <v>5.1199999999999974</v>
      </c>
      <c r="B294" s="14" t="s">
        <v>103</v>
      </c>
      <c r="C294" s="15"/>
      <c r="D294" s="15"/>
      <c r="E294" s="16"/>
      <c r="F294" s="17">
        <f>SUBTOTAL(9,F295:F295)</f>
        <v>0</v>
      </c>
    </row>
    <row r="295" spans="1:6" ht="15.75" x14ac:dyDescent="0.25">
      <c r="A295" s="18"/>
      <c r="B295" s="2" t="s">
        <v>176</v>
      </c>
      <c r="C295" s="19">
        <v>1</v>
      </c>
      <c r="D295" s="19" t="s">
        <v>30</v>
      </c>
      <c r="E295" s="50"/>
      <c r="F295" s="21">
        <f>+C295*E295</f>
        <v>0</v>
      </c>
    </row>
    <row r="296" spans="1:6" ht="15.75" x14ac:dyDescent="0.25">
      <c r="A296" s="13">
        <f>+A294+0.01</f>
        <v>5.1299999999999972</v>
      </c>
      <c r="B296" s="14" t="s">
        <v>54</v>
      </c>
      <c r="C296" s="15"/>
      <c r="D296" s="15"/>
      <c r="E296" s="16"/>
      <c r="F296" s="17">
        <f>SUBTOTAL(9,F297:F297)</f>
        <v>0</v>
      </c>
    </row>
    <row r="297" spans="1:6" ht="15.75" x14ac:dyDescent="0.25">
      <c r="A297" s="18"/>
      <c r="B297" s="2" t="s">
        <v>55</v>
      </c>
      <c r="C297" s="19">
        <v>3.83</v>
      </c>
      <c r="D297" s="19" t="s">
        <v>27</v>
      </c>
      <c r="E297" s="50"/>
      <c r="F297" s="21">
        <f>+C297*E297</f>
        <v>0</v>
      </c>
    </row>
    <row r="298" spans="1:6" ht="15.75" x14ac:dyDescent="0.25">
      <c r="A298" s="13">
        <f>+A296+0.01</f>
        <v>5.139999999999997</v>
      </c>
      <c r="B298" s="14" t="s">
        <v>150</v>
      </c>
      <c r="C298" s="15"/>
      <c r="D298" s="15"/>
      <c r="E298" s="16"/>
      <c r="F298" s="17">
        <f>SUBTOTAL(9,F299:F299)</f>
        <v>0</v>
      </c>
    </row>
    <row r="299" spans="1:6" ht="15.75" x14ac:dyDescent="0.25">
      <c r="A299" s="18"/>
      <c r="B299" s="2" t="s">
        <v>177</v>
      </c>
      <c r="C299" s="19">
        <f>1*2</f>
        <v>2</v>
      </c>
      <c r="D299" s="19" t="s">
        <v>23</v>
      </c>
      <c r="E299" s="50"/>
      <c r="F299" s="21">
        <f>+C299*E299</f>
        <v>0</v>
      </c>
    </row>
    <row r="300" spans="1:6" ht="15.75" x14ac:dyDescent="0.25">
      <c r="A300" s="18"/>
      <c r="C300" s="19"/>
      <c r="D300" s="19"/>
      <c r="E300" s="20"/>
      <c r="F300" s="54"/>
    </row>
    <row r="301" spans="1:6" ht="15.75" x14ac:dyDescent="0.25">
      <c r="A301" s="18"/>
      <c r="C301" s="19"/>
      <c r="D301" s="19"/>
      <c r="E301" s="20"/>
      <c r="F301" s="54">
        <f>SUBTOTAL(9,F264:F300)</f>
        <v>0</v>
      </c>
    </row>
    <row r="302" spans="1:6" ht="19.5" thickBot="1" x14ac:dyDescent="0.35">
      <c r="A302" s="48">
        <f>+A262+1</f>
        <v>6</v>
      </c>
      <c r="B302" s="6" t="s">
        <v>178</v>
      </c>
      <c r="C302" s="49">
        <v>19.91</v>
      </c>
      <c r="D302" s="30"/>
      <c r="E302" s="31"/>
      <c r="F302" s="31"/>
    </row>
    <row r="303" spans="1:6" ht="15.75" thickBot="1" x14ac:dyDescent="0.3">
      <c r="A303" s="9" t="s">
        <v>15</v>
      </c>
      <c r="B303" s="10" t="s">
        <v>16</v>
      </c>
      <c r="C303" s="11" t="s">
        <v>17</v>
      </c>
      <c r="D303" s="10" t="s">
        <v>18</v>
      </c>
      <c r="E303" s="12" t="s">
        <v>19</v>
      </c>
      <c r="F303" s="11" t="s">
        <v>20</v>
      </c>
    </row>
    <row r="304" spans="1:6" ht="15.75" x14ac:dyDescent="0.25">
      <c r="A304" s="13">
        <f>A302+0.01</f>
        <v>6.01</v>
      </c>
      <c r="B304" s="14" t="s">
        <v>21</v>
      </c>
      <c r="C304" s="15"/>
      <c r="D304" s="15"/>
      <c r="E304" s="16"/>
      <c r="F304" s="17">
        <f>SUBTOTAL(9,F305:F306)</f>
        <v>0</v>
      </c>
    </row>
    <row r="305" spans="1:6" ht="15.75" x14ac:dyDescent="0.25">
      <c r="A305" s="18"/>
      <c r="B305" s="2" t="s">
        <v>22</v>
      </c>
      <c r="C305" s="19">
        <f>+[2]Medidas!F120</f>
        <v>43.271000000000001</v>
      </c>
      <c r="D305" s="19" t="s">
        <v>23</v>
      </c>
      <c r="E305" s="50"/>
      <c r="F305" s="21">
        <f>+C305*E305</f>
        <v>0</v>
      </c>
    </row>
    <row r="306" spans="1:6" ht="15.75" x14ac:dyDescent="0.25">
      <c r="A306" s="18"/>
      <c r="B306" s="2" t="s">
        <v>24</v>
      </c>
      <c r="C306" s="19">
        <f>+[2]Medidas!F127</f>
        <v>18.513500000000001</v>
      </c>
      <c r="D306" s="19" t="s">
        <v>23</v>
      </c>
      <c r="E306" s="50"/>
      <c r="F306" s="21">
        <f>+C306*E306</f>
        <v>0</v>
      </c>
    </row>
    <row r="307" spans="1:6" ht="15.75" x14ac:dyDescent="0.25">
      <c r="A307" s="13">
        <f>+A304+0.01</f>
        <v>6.02</v>
      </c>
      <c r="B307" s="14" t="s">
        <v>25</v>
      </c>
      <c r="C307" s="15"/>
      <c r="D307" s="15"/>
      <c r="E307" s="16"/>
      <c r="F307" s="17">
        <f>SUBTOTAL(9,F308:F309)</f>
        <v>0</v>
      </c>
    </row>
    <row r="308" spans="1:6" ht="15.75" x14ac:dyDescent="0.25">
      <c r="A308" s="18"/>
      <c r="B308" s="2" t="s">
        <v>22</v>
      </c>
      <c r="C308" s="19">
        <f>+[2]Medidas!F133</f>
        <v>34.350999999999999</v>
      </c>
      <c r="D308" s="19" t="s">
        <v>23</v>
      </c>
      <c r="E308" s="50"/>
      <c r="F308" s="21">
        <f>+C308*E308</f>
        <v>0</v>
      </c>
    </row>
    <row r="309" spans="1:6" ht="15.75" x14ac:dyDescent="0.25">
      <c r="A309" s="18"/>
      <c r="B309" s="2" t="s">
        <v>26</v>
      </c>
      <c r="C309" s="19">
        <v>10</v>
      </c>
      <c r="D309" s="19" t="s">
        <v>27</v>
      </c>
      <c r="E309" s="50"/>
      <c r="F309" s="21">
        <f>+C309*E309</f>
        <v>0</v>
      </c>
    </row>
    <row r="310" spans="1:6" ht="15.75" x14ac:dyDescent="0.25">
      <c r="A310" s="13">
        <f>+A307+0.01</f>
        <v>6.0299999999999994</v>
      </c>
      <c r="B310" s="14" t="s">
        <v>35</v>
      </c>
      <c r="C310" s="15"/>
      <c r="D310" s="15"/>
      <c r="E310" s="16"/>
      <c r="F310" s="17">
        <f>SUBTOTAL(9,F311:F311)</f>
        <v>0</v>
      </c>
    </row>
    <row r="311" spans="1:6" ht="15.75" x14ac:dyDescent="0.25">
      <c r="A311" s="18"/>
      <c r="B311" s="2" t="s">
        <v>179</v>
      </c>
      <c r="C311" s="19">
        <v>1</v>
      </c>
      <c r="D311" s="19" t="s">
        <v>23</v>
      </c>
      <c r="E311" s="50"/>
      <c r="F311" s="21">
        <f>+C311*E311</f>
        <v>0</v>
      </c>
    </row>
    <row r="312" spans="1:6" ht="15.75" x14ac:dyDescent="0.25">
      <c r="A312" s="13">
        <f>+A310+0.01</f>
        <v>6.0399999999999991</v>
      </c>
      <c r="B312" s="14" t="s">
        <v>40</v>
      </c>
      <c r="C312" s="15"/>
      <c r="D312" s="15"/>
      <c r="E312" s="16"/>
      <c r="F312" s="17">
        <f>SUBTOTAL(9,F313:F313)</f>
        <v>0</v>
      </c>
    </row>
    <row r="313" spans="1:6" ht="15.75" x14ac:dyDescent="0.25">
      <c r="A313" s="18"/>
      <c r="B313" s="2" t="s">
        <v>42</v>
      </c>
      <c r="C313" s="19">
        <v>1</v>
      </c>
      <c r="D313" s="19" t="s">
        <v>30</v>
      </c>
      <c r="E313" s="50"/>
      <c r="F313" s="21">
        <f>+C313*E313</f>
        <v>0</v>
      </c>
    </row>
    <row r="314" spans="1:6" ht="15.75" x14ac:dyDescent="0.25">
      <c r="A314" s="13">
        <f>+A312+0.01</f>
        <v>6.0499999999999989</v>
      </c>
      <c r="B314" s="14" t="s">
        <v>75</v>
      </c>
      <c r="C314" s="15"/>
      <c r="D314" s="15"/>
      <c r="E314" s="16"/>
      <c r="F314" s="17">
        <f>SUBTOTAL(9,F315:F316)</f>
        <v>0</v>
      </c>
    </row>
    <row r="315" spans="1:6" ht="15.75" x14ac:dyDescent="0.25">
      <c r="A315" s="18"/>
      <c r="B315" s="2" t="s">
        <v>147</v>
      </c>
      <c r="C315" s="19">
        <v>1</v>
      </c>
      <c r="D315" s="19" t="s">
        <v>30</v>
      </c>
      <c r="E315" s="20"/>
      <c r="F315" s="21">
        <f>+C315*E315</f>
        <v>0</v>
      </c>
    </row>
    <row r="316" spans="1:6" ht="15.75" x14ac:dyDescent="0.25">
      <c r="A316" s="18"/>
      <c r="B316" s="2" t="s">
        <v>118</v>
      </c>
      <c r="C316" s="19">
        <v>1</v>
      </c>
      <c r="D316" s="19" t="s">
        <v>30</v>
      </c>
      <c r="E316" s="20"/>
      <c r="F316" s="21">
        <f>+C316*E316</f>
        <v>0</v>
      </c>
    </row>
    <row r="317" spans="1:6" ht="15.75" x14ac:dyDescent="0.25">
      <c r="A317" s="13">
        <f>+A314+0.01</f>
        <v>6.0599999999999987</v>
      </c>
      <c r="B317" s="14" t="s">
        <v>44</v>
      </c>
      <c r="C317" s="15"/>
      <c r="D317" s="15"/>
      <c r="E317" s="16"/>
      <c r="F317" s="17">
        <f>SUBTOTAL(9,F318:F319)</f>
        <v>0</v>
      </c>
    </row>
    <row r="318" spans="1:6" ht="15.75" x14ac:dyDescent="0.25">
      <c r="A318" s="18"/>
      <c r="B318" s="2" t="s">
        <v>113</v>
      </c>
      <c r="C318" s="19">
        <v>2</v>
      </c>
      <c r="D318" s="19" t="s">
        <v>30</v>
      </c>
      <c r="E318" s="50"/>
      <c r="F318" s="21">
        <f>+C318*E318</f>
        <v>0</v>
      </c>
    </row>
    <row r="319" spans="1:6" ht="15.75" x14ac:dyDescent="0.25">
      <c r="A319" s="18"/>
      <c r="B319" s="2" t="s">
        <v>45</v>
      </c>
      <c r="C319" s="19">
        <v>2</v>
      </c>
      <c r="D319" s="19" t="s">
        <v>30</v>
      </c>
      <c r="E319" s="50"/>
      <c r="F319" s="21">
        <f>+C319*E319</f>
        <v>0</v>
      </c>
    </row>
    <row r="320" spans="1:6" ht="15.75" x14ac:dyDescent="0.25">
      <c r="A320" s="13">
        <f>+A317+0.01</f>
        <v>6.0699999999999985</v>
      </c>
      <c r="B320" s="14" t="s">
        <v>46</v>
      </c>
      <c r="C320" s="15"/>
      <c r="D320" s="15"/>
      <c r="E320" s="16"/>
      <c r="F320" s="17">
        <f>SUBTOTAL(9,F321:F321)</f>
        <v>0</v>
      </c>
    </row>
    <row r="321" spans="1:6" ht="15.75" x14ac:dyDescent="0.25">
      <c r="A321" s="18"/>
      <c r="B321" s="2" t="s">
        <v>47</v>
      </c>
      <c r="C321" s="19">
        <v>1</v>
      </c>
      <c r="D321" s="19" t="s">
        <v>30</v>
      </c>
      <c r="E321" s="50"/>
      <c r="F321" s="21">
        <f>+C321*E321</f>
        <v>0</v>
      </c>
    </row>
    <row r="322" spans="1:6" ht="15.75" x14ac:dyDescent="0.25">
      <c r="A322" s="13">
        <f>+A320+0.01</f>
        <v>6.0799999999999983</v>
      </c>
      <c r="B322" s="14" t="s">
        <v>2</v>
      </c>
      <c r="C322" s="15"/>
      <c r="D322" s="15"/>
      <c r="E322" s="16"/>
      <c r="F322" s="17">
        <f>SUBTOTAL(9,F323:F329)</f>
        <v>0</v>
      </c>
    </row>
    <row r="323" spans="1:6" ht="15.75" x14ac:dyDescent="0.25">
      <c r="A323" s="18"/>
      <c r="B323" s="2" t="s">
        <v>79</v>
      </c>
      <c r="C323" s="19">
        <v>1</v>
      </c>
      <c r="D323" s="19" t="s">
        <v>30</v>
      </c>
      <c r="E323" s="50"/>
      <c r="F323" s="21">
        <f>+C323*E323</f>
        <v>0</v>
      </c>
    </row>
    <row r="324" spans="1:6" ht="15.75" x14ac:dyDescent="0.25">
      <c r="A324" s="18"/>
      <c r="B324" s="2" t="s">
        <v>80</v>
      </c>
      <c r="C324" s="19">
        <v>1</v>
      </c>
      <c r="D324" s="19" t="s">
        <v>30</v>
      </c>
      <c r="E324" s="50"/>
      <c r="F324" s="21">
        <f>+C324*E324</f>
        <v>0</v>
      </c>
    </row>
    <row r="325" spans="1:6" ht="15.75" x14ac:dyDescent="0.25">
      <c r="A325" s="18"/>
      <c r="B325" s="2" t="s">
        <v>119</v>
      </c>
      <c r="C325" s="19">
        <v>3</v>
      </c>
      <c r="D325" s="19" t="s">
        <v>30</v>
      </c>
      <c r="E325" s="50"/>
      <c r="F325" s="21">
        <f t="shared" ref="F325:F328" si="8">+C325*E325</f>
        <v>0</v>
      </c>
    </row>
    <row r="326" spans="1:6" ht="15.75" x14ac:dyDescent="0.25">
      <c r="A326" s="18"/>
      <c r="B326" s="2" t="s">
        <v>159</v>
      </c>
      <c r="C326" s="19">
        <v>1</v>
      </c>
      <c r="D326" s="19" t="s">
        <v>30</v>
      </c>
      <c r="E326" s="50"/>
      <c r="F326" s="21">
        <f>+C326*E326</f>
        <v>0</v>
      </c>
    </row>
    <row r="327" spans="1:6" ht="15.75" x14ac:dyDescent="0.25">
      <c r="A327" s="18"/>
      <c r="B327" s="2" t="s">
        <v>160</v>
      </c>
      <c r="C327" s="19">
        <v>1</v>
      </c>
      <c r="D327" s="19" t="s">
        <v>30</v>
      </c>
      <c r="E327" s="50"/>
      <c r="F327" s="21">
        <f>+C327*E327</f>
        <v>0</v>
      </c>
    </row>
    <row r="328" spans="1:6" ht="15.75" x14ac:dyDescent="0.25">
      <c r="A328" s="18"/>
      <c r="B328" s="2" t="s">
        <v>109</v>
      </c>
      <c r="C328" s="19">
        <v>1</v>
      </c>
      <c r="D328" s="19" t="s">
        <v>30</v>
      </c>
      <c r="E328" s="50"/>
      <c r="F328" s="21">
        <f t="shared" si="8"/>
        <v>0</v>
      </c>
    </row>
    <row r="329" spans="1:6" ht="15.75" x14ac:dyDescent="0.25">
      <c r="A329" s="18"/>
      <c r="B329" s="2" t="s">
        <v>49</v>
      </c>
      <c r="C329" s="19">
        <v>1</v>
      </c>
      <c r="D329" s="19" t="s">
        <v>30</v>
      </c>
      <c r="E329" s="50"/>
      <c r="F329" s="21">
        <f>+C329*E329</f>
        <v>0</v>
      </c>
    </row>
    <row r="330" spans="1:6" ht="15.75" x14ac:dyDescent="0.25">
      <c r="A330" s="13">
        <f>+A322+0.01</f>
        <v>6.0899999999999981</v>
      </c>
      <c r="B330" s="14" t="s">
        <v>11</v>
      </c>
      <c r="C330" s="15"/>
      <c r="D330" s="15"/>
      <c r="E330" s="16"/>
      <c r="F330" s="17">
        <f>SUBTOTAL(9,F331:F333)</f>
        <v>0</v>
      </c>
    </row>
    <row r="331" spans="1:6" ht="15.75" x14ac:dyDescent="0.25">
      <c r="A331" s="18"/>
      <c r="B331" s="2" t="s">
        <v>124</v>
      </c>
      <c r="C331" s="19">
        <v>1</v>
      </c>
      <c r="D331" s="19" t="s">
        <v>30</v>
      </c>
      <c r="E331" s="50"/>
      <c r="F331" s="21">
        <f>+C331*E331</f>
        <v>0</v>
      </c>
    </row>
    <row r="332" spans="1:6" ht="15.75" x14ac:dyDescent="0.25">
      <c r="A332" s="18"/>
      <c r="B332" s="2" t="s">
        <v>82</v>
      </c>
      <c r="C332" s="19">
        <v>1</v>
      </c>
      <c r="D332" s="19" t="s">
        <v>30</v>
      </c>
      <c r="E332" s="50"/>
      <c r="F332" s="21">
        <f>+C332*E332</f>
        <v>0</v>
      </c>
    </row>
    <row r="333" spans="1:6" ht="15.75" x14ac:dyDescent="0.25">
      <c r="A333" s="18"/>
      <c r="B333" s="2" t="s">
        <v>50</v>
      </c>
      <c r="C333" s="19">
        <v>1</v>
      </c>
      <c r="D333" s="19" t="s">
        <v>30</v>
      </c>
      <c r="E333" s="50"/>
      <c r="F333" s="21">
        <f>+C333*E333</f>
        <v>0</v>
      </c>
    </row>
    <row r="334" spans="1:6" ht="15.75" x14ac:dyDescent="0.25">
      <c r="A334" s="13">
        <f>+A330+0.01</f>
        <v>6.0999999999999979</v>
      </c>
      <c r="B334" s="14" t="s">
        <v>3</v>
      </c>
      <c r="C334" s="15"/>
      <c r="D334" s="15"/>
      <c r="E334" s="16"/>
      <c r="F334" s="17">
        <f>SUBTOTAL(9,F335:F335)</f>
        <v>0</v>
      </c>
    </row>
    <row r="335" spans="1:6" ht="15.75" x14ac:dyDescent="0.25">
      <c r="A335" s="18"/>
      <c r="B335" s="2" t="s">
        <v>51</v>
      </c>
      <c r="C335" s="19">
        <v>1</v>
      </c>
      <c r="D335" s="19" t="s">
        <v>0</v>
      </c>
      <c r="E335" s="50"/>
      <c r="F335" s="21">
        <f>+C335*E335</f>
        <v>0</v>
      </c>
    </row>
    <row r="336" spans="1:6" ht="15.75" x14ac:dyDescent="0.25">
      <c r="A336" s="13">
        <f>+A334+0.01</f>
        <v>6.1099999999999977</v>
      </c>
      <c r="B336" s="14" t="s">
        <v>89</v>
      </c>
      <c r="C336" s="15"/>
      <c r="D336" s="15"/>
      <c r="E336" s="16"/>
      <c r="F336" s="17">
        <f>SUBTOTAL(9,F337:F337)</f>
        <v>0</v>
      </c>
    </row>
    <row r="337" spans="1:6" ht="15.75" x14ac:dyDescent="0.25">
      <c r="A337" s="18"/>
      <c r="B337" s="2" t="s">
        <v>90</v>
      </c>
      <c r="C337" s="19">
        <v>1</v>
      </c>
      <c r="D337" s="19" t="s">
        <v>30</v>
      </c>
      <c r="E337" s="20"/>
      <c r="F337" s="21">
        <f>+C337*E337</f>
        <v>0</v>
      </c>
    </row>
    <row r="338" spans="1:6" ht="15.75" x14ac:dyDescent="0.25">
      <c r="A338" s="13">
        <f>+A336+0.01</f>
        <v>6.1199999999999974</v>
      </c>
      <c r="B338" s="14" t="s">
        <v>52</v>
      </c>
      <c r="C338" s="15"/>
      <c r="D338" s="15"/>
      <c r="E338" s="16"/>
      <c r="F338" s="17">
        <f>SUBTOTAL(9,F339:F339)</f>
        <v>0</v>
      </c>
    </row>
    <row r="339" spans="1:6" ht="15.75" x14ac:dyDescent="0.25">
      <c r="A339" s="18"/>
      <c r="B339" s="2" t="s">
        <v>53</v>
      </c>
      <c r="C339" s="19">
        <v>2</v>
      </c>
      <c r="D339" s="19" t="s">
        <v>30</v>
      </c>
      <c r="E339" s="50"/>
      <c r="F339" s="21">
        <f>+C339*E339</f>
        <v>0</v>
      </c>
    </row>
    <row r="340" spans="1:6" ht="15.75" x14ac:dyDescent="0.25">
      <c r="A340" s="13">
        <f>+A338+0.01</f>
        <v>6.1299999999999972</v>
      </c>
      <c r="B340" s="14" t="s">
        <v>94</v>
      </c>
      <c r="C340" s="15"/>
      <c r="D340" s="15"/>
      <c r="E340" s="16"/>
      <c r="F340" s="17">
        <f>SUBTOTAL(9,F341:F341)</f>
        <v>0</v>
      </c>
    </row>
    <row r="341" spans="1:6" ht="15.75" x14ac:dyDescent="0.25">
      <c r="A341" s="18"/>
      <c r="B341" s="2" t="s">
        <v>180</v>
      </c>
      <c r="C341" s="19">
        <v>1</v>
      </c>
      <c r="D341" s="19" t="s">
        <v>30</v>
      </c>
      <c r="E341" s="50"/>
      <c r="F341" s="21">
        <f>+C341*E341</f>
        <v>0</v>
      </c>
    </row>
    <row r="342" spans="1:6" ht="15.75" x14ac:dyDescent="0.25">
      <c r="A342" s="13">
        <f>+A340+0.01</f>
        <v>6.139999999999997</v>
      </c>
      <c r="B342" s="14" t="s">
        <v>103</v>
      </c>
      <c r="C342" s="15"/>
      <c r="D342" s="15"/>
      <c r="E342" s="16"/>
      <c r="F342" s="17">
        <f>SUBTOTAL(9,F343:F343)</f>
        <v>0</v>
      </c>
    </row>
    <row r="343" spans="1:6" ht="15.75" x14ac:dyDescent="0.25">
      <c r="A343" s="18"/>
      <c r="B343" s="2" t="s">
        <v>181</v>
      </c>
      <c r="C343" s="19">
        <v>1</v>
      </c>
      <c r="D343" s="19" t="s">
        <v>30</v>
      </c>
      <c r="E343" s="50"/>
      <c r="F343" s="21">
        <f>+C343*E343</f>
        <v>0</v>
      </c>
    </row>
    <row r="344" spans="1:6" ht="15.75" x14ac:dyDescent="0.25">
      <c r="A344" s="13">
        <f>+A342+0.01</f>
        <v>6.1499999999999968</v>
      </c>
      <c r="B344" s="14" t="s">
        <v>54</v>
      </c>
      <c r="C344" s="15"/>
      <c r="D344" s="15"/>
      <c r="E344" s="16"/>
      <c r="F344" s="17">
        <f>SUBTOTAL(9,F345:F345)</f>
        <v>0</v>
      </c>
    </row>
    <row r="345" spans="1:6" ht="15.75" x14ac:dyDescent="0.25">
      <c r="A345" s="18"/>
      <c r="B345" s="2" t="s">
        <v>55</v>
      </c>
      <c r="C345" s="19">
        <v>2</v>
      </c>
      <c r="D345" s="19" t="s">
        <v>27</v>
      </c>
      <c r="E345" s="50"/>
      <c r="F345" s="21">
        <f>+C345*E345</f>
        <v>0</v>
      </c>
    </row>
    <row r="346" spans="1:6" ht="15.75" x14ac:dyDescent="0.25">
      <c r="A346" s="13">
        <f>+A344+0.01</f>
        <v>6.1599999999999966</v>
      </c>
      <c r="B346" s="14" t="s">
        <v>150</v>
      </c>
      <c r="C346" s="15"/>
      <c r="D346" s="15"/>
      <c r="E346" s="16"/>
      <c r="F346" s="17">
        <f>SUBTOTAL(9,F347:F347)</f>
        <v>0</v>
      </c>
    </row>
    <row r="347" spans="1:6" ht="15.75" x14ac:dyDescent="0.25">
      <c r="A347" s="18"/>
      <c r="B347" s="2" t="s">
        <v>182</v>
      </c>
      <c r="C347" s="19">
        <f>1*2.65+0.83*1.29</f>
        <v>3.7206999999999999</v>
      </c>
      <c r="D347" s="19" t="s">
        <v>23</v>
      </c>
      <c r="E347" s="50"/>
      <c r="F347" s="21">
        <f>+C347*E347</f>
        <v>0</v>
      </c>
    </row>
    <row r="348" spans="1:6" ht="15.75" x14ac:dyDescent="0.25">
      <c r="A348" s="18"/>
      <c r="C348" s="19"/>
      <c r="D348" s="19"/>
      <c r="E348" s="20"/>
      <c r="F348" s="54"/>
    </row>
    <row r="349" spans="1:6" ht="15.75" x14ac:dyDescent="0.25">
      <c r="A349" s="18"/>
      <c r="C349" s="19"/>
      <c r="D349" s="19"/>
      <c r="E349" s="20"/>
      <c r="F349" s="54">
        <f>SUBTOTAL(9,F304:F348)</f>
        <v>0</v>
      </c>
    </row>
    <row r="350" spans="1:6" ht="19.5" thickBot="1" x14ac:dyDescent="0.35">
      <c r="A350" s="48">
        <f>+A302+1</f>
        <v>7</v>
      </c>
      <c r="B350" s="6" t="s">
        <v>183</v>
      </c>
      <c r="C350" s="49">
        <v>90.54</v>
      </c>
      <c r="D350" s="30"/>
      <c r="E350" s="31"/>
      <c r="F350" s="31"/>
    </row>
    <row r="351" spans="1:6" ht="15.75" thickBot="1" x14ac:dyDescent="0.3">
      <c r="A351" s="9" t="s">
        <v>15</v>
      </c>
      <c r="B351" s="10" t="s">
        <v>16</v>
      </c>
      <c r="C351" s="11" t="s">
        <v>17</v>
      </c>
      <c r="D351" s="10" t="s">
        <v>18</v>
      </c>
      <c r="E351" s="12" t="s">
        <v>19</v>
      </c>
      <c r="F351" s="11" t="s">
        <v>20</v>
      </c>
    </row>
    <row r="352" spans="1:6" ht="15.75" x14ac:dyDescent="0.25">
      <c r="A352" s="13">
        <f>A350+0.01</f>
        <v>7.01</v>
      </c>
      <c r="B352" s="14" t="s">
        <v>21</v>
      </c>
      <c r="C352" s="15"/>
      <c r="D352" s="15"/>
      <c r="E352" s="16"/>
      <c r="F352" s="17">
        <f>SUBTOTAL(9,F353:F354)</f>
        <v>0</v>
      </c>
    </row>
    <row r="353" spans="1:6" ht="15.75" x14ac:dyDescent="0.25">
      <c r="A353" s="18"/>
      <c r="B353" s="2" t="s">
        <v>22</v>
      </c>
      <c r="C353" s="19">
        <f>+[2]Medidas!F144</f>
        <v>153.80760000000004</v>
      </c>
      <c r="D353" s="19" t="s">
        <v>23</v>
      </c>
      <c r="E353" s="50"/>
      <c r="F353" s="21">
        <f>+C353*E353</f>
        <v>0</v>
      </c>
    </row>
    <row r="354" spans="1:6" ht="15.75" x14ac:dyDescent="0.25">
      <c r="A354" s="18"/>
      <c r="B354" s="2" t="s">
        <v>24</v>
      </c>
      <c r="C354" s="19">
        <f>+[2]Medidas!F151</f>
        <v>77.887699999999995</v>
      </c>
      <c r="D354" s="19" t="s">
        <v>23</v>
      </c>
      <c r="E354" s="50"/>
      <c r="F354" s="21">
        <f>+C354*E354</f>
        <v>0</v>
      </c>
    </row>
    <row r="355" spans="1:6" ht="15.75" x14ac:dyDescent="0.25">
      <c r="A355" s="13">
        <f>+A352+0.01</f>
        <v>7.02</v>
      </c>
      <c r="B355" s="14" t="s">
        <v>25</v>
      </c>
      <c r="C355" s="15"/>
      <c r="D355" s="15"/>
      <c r="E355" s="16"/>
      <c r="F355" s="17">
        <f>SUBTOTAL(9,F356:F358)</f>
        <v>0</v>
      </c>
    </row>
    <row r="356" spans="1:6" ht="15.75" x14ac:dyDescent="0.25">
      <c r="A356" s="18"/>
      <c r="B356" s="2" t="s">
        <v>22</v>
      </c>
      <c r="C356" s="19">
        <f>+[2]Medidas!F158</f>
        <v>121.46560000000001</v>
      </c>
      <c r="D356" s="19" t="s">
        <v>23</v>
      </c>
      <c r="E356" s="50"/>
      <c r="F356" s="21">
        <f>+C356*E356</f>
        <v>0</v>
      </c>
    </row>
    <row r="357" spans="1:6" ht="15.75" x14ac:dyDescent="0.25">
      <c r="A357" s="18"/>
      <c r="B357" s="2" t="s">
        <v>56</v>
      </c>
      <c r="C357" s="19">
        <v>30</v>
      </c>
      <c r="D357" s="19" t="s">
        <v>23</v>
      </c>
      <c r="E357" s="50"/>
      <c r="F357" s="21">
        <f>+C357*E357</f>
        <v>0</v>
      </c>
    </row>
    <row r="358" spans="1:6" ht="15.75" x14ac:dyDescent="0.25">
      <c r="A358" s="18"/>
      <c r="B358" s="2" t="s">
        <v>26</v>
      </c>
      <c r="C358" s="19">
        <v>20</v>
      </c>
      <c r="D358" s="19" t="s">
        <v>27</v>
      </c>
      <c r="E358" s="50"/>
      <c r="F358" s="21">
        <f>+C358*E358</f>
        <v>0</v>
      </c>
    </row>
    <row r="359" spans="1:6" ht="15.75" x14ac:dyDescent="0.25">
      <c r="A359" s="13">
        <f>+A355+0.01</f>
        <v>7.0299999999999994</v>
      </c>
      <c r="B359" s="14" t="s">
        <v>28</v>
      </c>
      <c r="C359" s="15"/>
      <c r="D359" s="15"/>
      <c r="E359" s="16"/>
      <c r="F359" s="17">
        <f>SUBTOTAL(9,F360:F362)</f>
        <v>0</v>
      </c>
    </row>
    <row r="360" spans="1:6" ht="15.75" x14ac:dyDescent="0.25">
      <c r="A360" s="18"/>
      <c r="B360" s="2" t="s">
        <v>184</v>
      </c>
      <c r="C360" s="19">
        <v>21</v>
      </c>
      <c r="D360" s="19" t="s">
        <v>30</v>
      </c>
      <c r="E360" s="50"/>
      <c r="F360" s="21">
        <f>+C360*E360</f>
        <v>0</v>
      </c>
    </row>
    <row r="361" spans="1:6" ht="15.75" x14ac:dyDescent="0.25">
      <c r="A361" s="18"/>
      <c r="B361" s="2" t="s">
        <v>58</v>
      </c>
      <c r="C361" s="19">
        <v>5</v>
      </c>
      <c r="D361" s="19" t="s">
        <v>30</v>
      </c>
      <c r="E361" s="50"/>
      <c r="F361" s="21">
        <f>+C361*E361</f>
        <v>0</v>
      </c>
    </row>
    <row r="362" spans="1:6" ht="15.75" x14ac:dyDescent="0.25">
      <c r="A362" s="18"/>
      <c r="B362" s="2" t="s">
        <v>59</v>
      </c>
      <c r="C362" s="19">
        <v>2</v>
      </c>
      <c r="D362" s="19" t="s">
        <v>30</v>
      </c>
      <c r="E362" s="50"/>
      <c r="F362" s="21">
        <f>+C362*E362</f>
        <v>0</v>
      </c>
    </row>
    <row r="363" spans="1:6" ht="15.75" x14ac:dyDescent="0.25">
      <c r="A363" s="13">
        <f>+A359+0.01</f>
        <v>7.0399999999999991</v>
      </c>
      <c r="B363" s="14" t="s">
        <v>130</v>
      </c>
      <c r="C363" s="15"/>
      <c r="D363" s="15"/>
      <c r="E363" s="16"/>
      <c r="F363" s="17">
        <f>SUBTOTAL(9,F364:F367)</f>
        <v>0</v>
      </c>
    </row>
    <row r="364" spans="1:6" ht="15.75" x14ac:dyDescent="0.25">
      <c r="A364" s="18"/>
      <c r="B364" s="2" t="s">
        <v>32</v>
      </c>
      <c r="C364" s="19">
        <v>1</v>
      </c>
      <c r="D364" s="19" t="s">
        <v>30</v>
      </c>
      <c r="E364" s="50"/>
      <c r="F364" s="21">
        <f>+C364*E364</f>
        <v>0</v>
      </c>
    </row>
    <row r="365" spans="1:6" ht="15.75" x14ac:dyDescent="0.25">
      <c r="A365" s="18"/>
      <c r="B365" s="2" t="s">
        <v>122</v>
      </c>
      <c r="C365" s="19">
        <v>1</v>
      </c>
      <c r="D365" s="19" t="s">
        <v>30</v>
      </c>
      <c r="E365" s="50"/>
      <c r="F365" s="21">
        <f>+C365*E365</f>
        <v>0</v>
      </c>
    </row>
    <row r="366" spans="1:6" ht="15.75" x14ac:dyDescent="0.25">
      <c r="A366" s="18"/>
      <c r="B366" s="2" t="s">
        <v>153</v>
      </c>
      <c r="C366" s="19">
        <v>1</v>
      </c>
      <c r="D366" s="19" t="s">
        <v>30</v>
      </c>
      <c r="E366" s="50"/>
      <c r="F366" s="21">
        <f>+C366*E366</f>
        <v>0</v>
      </c>
    </row>
    <row r="367" spans="1:6" ht="15.75" x14ac:dyDescent="0.25">
      <c r="A367" s="18"/>
      <c r="B367" s="2" t="s">
        <v>185</v>
      </c>
      <c r="C367" s="19">
        <v>1</v>
      </c>
      <c r="D367" s="19" t="s">
        <v>30</v>
      </c>
      <c r="E367" s="50"/>
      <c r="F367" s="21">
        <f>+C367*E367</f>
        <v>0</v>
      </c>
    </row>
    <row r="368" spans="1:6" ht="15.75" x14ac:dyDescent="0.25">
      <c r="A368" s="13">
        <f>+A363+0.01</f>
        <v>7.0499999999999989</v>
      </c>
      <c r="B368" s="14" t="s">
        <v>35</v>
      </c>
      <c r="C368" s="15"/>
      <c r="D368" s="15"/>
      <c r="E368" s="16"/>
      <c r="F368" s="17">
        <f>SUBTOTAL(9,F369:F373)</f>
        <v>0</v>
      </c>
    </row>
    <row r="369" spans="1:6" ht="15.75" x14ac:dyDescent="0.25">
      <c r="A369" s="18"/>
      <c r="B369" s="2" t="s">
        <v>186</v>
      </c>
      <c r="C369" s="19">
        <f>7.7*7.4+2.7*1.3</f>
        <v>60.49</v>
      </c>
      <c r="D369" s="19" t="s">
        <v>23</v>
      </c>
      <c r="E369" s="50"/>
      <c r="F369" s="21">
        <f t="shared" ref="F369:F371" si="9">+C369*E369</f>
        <v>0</v>
      </c>
    </row>
    <row r="370" spans="1:6" ht="15.75" x14ac:dyDescent="0.25">
      <c r="A370" s="18"/>
      <c r="B370" s="2" t="s">
        <v>187</v>
      </c>
      <c r="C370" s="19">
        <f>7.7*7.4+2.7*1.3</f>
        <v>60.49</v>
      </c>
      <c r="D370" s="19" t="s">
        <v>23</v>
      </c>
      <c r="E370" s="50"/>
      <c r="F370" s="21">
        <f t="shared" si="9"/>
        <v>0</v>
      </c>
    </row>
    <row r="371" spans="1:6" ht="15.75" x14ac:dyDescent="0.25">
      <c r="A371" s="18"/>
      <c r="B371" s="2" t="s">
        <v>64</v>
      </c>
      <c r="C371" s="19">
        <f>7.67+7.27+3.23+0.15+1.09+0.44+1.76+0.38+0.67+0.15+3.54+7.27</f>
        <v>33.619999999999997</v>
      </c>
      <c r="D371" s="19" t="s">
        <v>27</v>
      </c>
      <c r="E371" s="50"/>
      <c r="F371" s="21">
        <f t="shared" si="9"/>
        <v>0</v>
      </c>
    </row>
    <row r="372" spans="1:6" ht="15.75" x14ac:dyDescent="0.25">
      <c r="A372" s="18"/>
      <c r="B372" s="2" t="s">
        <v>188</v>
      </c>
      <c r="C372" s="19">
        <v>3</v>
      </c>
      <c r="D372" s="19" t="s">
        <v>27</v>
      </c>
      <c r="E372" s="50"/>
      <c r="F372" s="21">
        <f>+C372*E372</f>
        <v>0</v>
      </c>
    </row>
    <row r="373" spans="1:6" ht="15.75" x14ac:dyDescent="0.25">
      <c r="A373" s="18"/>
      <c r="B373" s="2" t="s">
        <v>189</v>
      </c>
      <c r="C373" s="19">
        <v>1</v>
      </c>
      <c r="D373" s="19" t="s">
        <v>30</v>
      </c>
      <c r="E373" s="50"/>
      <c r="F373" s="21">
        <f>+C373*E373</f>
        <v>0</v>
      </c>
    </row>
    <row r="374" spans="1:6" ht="15.75" x14ac:dyDescent="0.25">
      <c r="A374" s="13">
        <f>+A368+0.01</f>
        <v>7.0599999999999987</v>
      </c>
      <c r="B374" s="14" t="s">
        <v>36</v>
      </c>
      <c r="C374" s="15"/>
      <c r="D374" s="15"/>
      <c r="E374" s="16"/>
      <c r="F374" s="17">
        <f>SUBTOTAL(9,F375:F375)</f>
        <v>0</v>
      </c>
    </row>
    <row r="375" spans="1:6" ht="15.75" x14ac:dyDescent="0.25">
      <c r="A375" s="18"/>
      <c r="B375" s="2" t="s">
        <v>37</v>
      </c>
      <c r="C375" s="19">
        <v>1</v>
      </c>
      <c r="D375" s="19" t="s">
        <v>30</v>
      </c>
      <c r="E375" s="50"/>
      <c r="F375" s="21">
        <f t="shared" ref="F375" si="10">+C375*E375</f>
        <v>0</v>
      </c>
    </row>
    <row r="376" spans="1:6" ht="15.75" x14ac:dyDescent="0.25">
      <c r="A376" s="13">
        <f>+A374+0.01</f>
        <v>7.0699999999999985</v>
      </c>
      <c r="B376" s="14" t="s">
        <v>38</v>
      </c>
      <c r="C376" s="15"/>
      <c r="D376" s="15"/>
      <c r="E376" s="16"/>
      <c r="F376" s="17">
        <f>SUBTOTAL(9,F377:F377)</f>
        <v>0</v>
      </c>
    </row>
    <row r="377" spans="1:6" ht="15.75" x14ac:dyDescent="0.25">
      <c r="A377" s="18"/>
      <c r="B377" s="2" t="s">
        <v>190</v>
      </c>
      <c r="C377" s="19">
        <v>4</v>
      </c>
      <c r="D377" s="19" t="s">
        <v>27</v>
      </c>
      <c r="E377" s="50"/>
      <c r="F377" s="21">
        <f>+C377*E377</f>
        <v>0</v>
      </c>
    </row>
    <row r="378" spans="1:6" ht="15.75" x14ac:dyDescent="0.25">
      <c r="A378" s="18"/>
      <c r="B378" s="2" t="s">
        <v>191</v>
      </c>
      <c r="C378" s="19">
        <v>1</v>
      </c>
      <c r="D378" s="19" t="s">
        <v>30</v>
      </c>
      <c r="E378" s="20"/>
      <c r="F378" s="21">
        <f>+C378*E378</f>
        <v>0</v>
      </c>
    </row>
    <row r="379" spans="1:6" ht="15.75" x14ac:dyDescent="0.25">
      <c r="A379" s="13">
        <f>+A376+0.01</f>
        <v>7.0799999999999983</v>
      </c>
      <c r="B379" s="14" t="s">
        <v>40</v>
      </c>
      <c r="C379" s="15"/>
      <c r="D379" s="15"/>
      <c r="E379" s="16"/>
      <c r="F379" s="17">
        <f>SUBTOTAL(9,F380:F380)</f>
        <v>0</v>
      </c>
    </row>
    <row r="380" spans="1:6" ht="15.75" x14ac:dyDescent="0.25">
      <c r="A380" s="18"/>
      <c r="B380" s="2" t="s">
        <v>42</v>
      </c>
      <c r="C380" s="19">
        <v>2</v>
      </c>
      <c r="D380" s="19" t="s">
        <v>30</v>
      </c>
      <c r="E380" s="50"/>
      <c r="F380" s="21">
        <f>+C380*E380</f>
        <v>0</v>
      </c>
    </row>
    <row r="381" spans="1:6" ht="15.75" x14ac:dyDescent="0.25">
      <c r="A381" s="13">
        <f>+A379+0.01</f>
        <v>7.0899999999999981</v>
      </c>
      <c r="B381" s="14" t="s">
        <v>72</v>
      </c>
      <c r="C381" s="15"/>
      <c r="D381" s="15"/>
      <c r="E381" s="16"/>
      <c r="F381" s="17">
        <f>SUBTOTAL(9,F382:F382)</f>
        <v>0</v>
      </c>
    </row>
    <row r="382" spans="1:6" ht="15.75" x14ac:dyDescent="0.25">
      <c r="A382" s="18"/>
      <c r="B382" s="2" t="s">
        <v>73</v>
      </c>
      <c r="C382" s="19">
        <v>1</v>
      </c>
      <c r="D382" s="19" t="s">
        <v>30</v>
      </c>
      <c r="E382" s="50"/>
      <c r="F382" s="21">
        <f>+C382*E382</f>
        <v>0</v>
      </c>
    </row>
    <row r="383" spans="1:6" ht="15.75" x14ac:dyDescent="0.25">
      <c r="A383" s="13">
        <f>+A381+0.01</f>
        <v>7.0999999999999979</v>
      </c>
      <c r="B383" s="14" t="s">
        <v>44</v>
      </c>
      <c r="C383" s="15"/>
      <c r="D383" s="15"/>
      <c r="E383" s="16"/>
      <c r="F383" s="17">
        <f>SUBTOTAL(9,F384:F388)</f>
        <v>0</v>
      </c>
    </row>
    <row r="384" spans="1:6" ht="15.75" x14ac:dyDescent="0.25">
      <c r="A384" s="18"/>
      <c r="B384" s="2" t="s">
        <v>113</v>
      </c>
      <c r="C384" s="19">
        <v>2</v>
      </c>
      <c r="D384" s="19" t="s">
        <v>30</v>
      </c>
      <c r="E384" s="50"/>
      <c r="F384" s="21">
        <f>+C384*E384</f>
        <v>0</v>
      </c>
    </row>
    <row r="385" spans="1:6" ht="15.75" x14ac:dyDescent="0.25">
      <c r="A385" s="18"/>
      <c r="B385" s="2" t="s">
        <v>45</v>
      </c>
      <c r="C385" s="19">
        <v>2</v>
      </c>
      <c r="D385" s="19" t="s">
        <v>30</v>
      </c>
      <c r="E385" s="50"/>
      <c r="F385" s="21">
        <f>+C385*E385</f>
        <v>0</v>
      </c>
    </row>
    <row r="386" spans="1:6" ht="15.75" x14ac:dyDescent="0.25">
      <c r="A386" s="18"/>
      <c r="B386" s="2" t="s">
        <v>192</v>
      </c>
      <c r="C386" s="19">
        <v>1</v>
      </c>
      <c r="D386" s="19" t="s">
        <v>30</v>
      </c>
      <c r="E386" s="50"/>
      <c r="F386" s="21">
        <f>+C386*E386</f>
        <v>0</v>
      </c>
    </row>
    <row r="387" spans="1:6" ht="15.75" x14ac:dyDescent="0.25">
      <c r="A387" s="18"/>
      <c r="B387" s="2" t="s">
        <v>157</v>
      </c>
      <c r="C387" s="19">
        <v>1</v>
      </c>
      <c r="D387" s="19" t="s">
        <v>30</v>
      </c>
      <c r="E387" s="50"/>
      <c r="F387" s="21">
        <f>+C387*E387</f>
        <v>0</v>
      </c>
    </row>
    <row r="388" spans="1:6" ht="15.75" x14ac:dyDescent="0.25">
      <c r="A388" s="18"/>
      <c r="B388" s="2" t="s">
        <v>77</v>
      </c>
      <c r="C388" s="19">
        <v>6</v>
      </c>
      <c r="D388" s="19" t="s">
        <v>30</v>
      </c>
      <c r="E388" s="20"/>
      <c r="F388" s="21">
        <f>+C388*E388</f>
        <v>0</v>
      </c>
    </row>
    <row r="389" spans="1:6" ht="15.75" x14ac:dyDescent="0.25">
      <c r="A389" s="13">
        <f>+A383+0.01</f>
        <v>7.1099999999999977</v>
      </c>
      <c r="B389" s="14" t="s">
        <v>46</v>
      </c>
      <c r="C389" s="15"/>
      <c r="D389" s="15"/>
      <c r="E389" s="16"/>
      <c r="F389" s="17">
        <f>SUBTOTAL(9,F390:F390)</f>
        <v>0</v>
      </c>
    </row>
    <row r="390" spans="1:6" ht="15.75" x14ac:dyDescent="0.25">
      <c r="A390" s="18"/>
      <c r="B390" s="2" t="s">
        <v>47</v>
      </c>
      <c r="C390" s="19">
        <v>1</v>
      </c>
      <c r="D390" s="19" t="s">
        <v>30</v>
      </c>
      <c r="E390" s="50"/>
      <c r="F390" s="21">
        <f>+C390*E390</f>
        <v>0</v>
      </c>
    </row>
    <row r="391" spans="1:6" ht="15.75" x14ac:dyDescent="0.25">
      <c r="A391" s="13">
        <f t="shared" ref="A391" si="11">+A389+0.01</f>
        <v>7.1199999999999974</v>
      </c>
      <c r="B391" s="14" t="s">
        <v>2</v>
      </c>
      <c r="C391" s="15"/>
      <c r="D391" s="15"/>
      <c r="E391" s="16"/>
      <c r="F391" s="17">
        <f>SUBTOTAL(9,F392:F397)</f>
        <v>0</v>
      </c>
    </row>
    <row r="392" spans="1:6" ht="15.75" x14ac:dyDescent="0.25">
      <c r="A392" s="18"/>
      <c r="B392" s="2" t="s">
        <v>79</v>
      </c>
      <c r="C392" s="19">
        <v>1</v>
      </c>
      <c r="D392" s="19" t="s">
        <v>30</v>
      </c>
      <c r="E392" s="50"/>
      <c r="F392" s="21">
        <f>+C392*E392</f>
        <v>0</v>
      </c>
    </row>
    <row r="393" spans="1:6" ht="15.75" x14ac:dyDescent="0.25">
      <c r="A393" s="18"/>
      <c r="B393" s="2" t="s">
        <v>105</v>
      </c>
      <c r="C393" s="19">
        <v>4</v>
      </c>
      <c r="D393" s="19" t="s">
        <v>30</v>
      </c>
      <c r="E393" s="50"/>
      <c r="F393" s="21">
        <f t="shared" ref="F393" si="12">+C393*E393</f>
        <v>0</v>
      </c>
    </row>
    <row r="394" spans="1:6" ht="15.75" x14ac:dyDescent="0.25">
      <c r="A394" s="18"/>
      <c r="B394" s="2" t="s">
        <v>159</v>
      </c>
      <c r="C394" s="19">
        <v>1</v>
      </c>
      <c r="D394" s="19" t="s">
        <v>30</v>
      </c>
      <c r="E394" s="50"/>
      <c r="F394" s="21">
        <f>+C394*E394</f>
        <v>0</v>
      </c>
    </row>
    <row r="395" spans="1:6" ht="15.75" x14ac:dyDescent="0.25">
      <c r="A395" s="18"/>
      <c r="B395" s="2" t="s">
        <v>160</v>
      </c>
      <c r="C395" s="19">
        <v>1</v>
      </c>
      <c r="D395" s="19" t="s">
        <v>30</v>
      </c>
      <c r="E395" s="50"/>
      <c r="F395" s="21">
        <f>+C395*E395</f>
        <v>0</v>
      </c>
    </row>
    <row r="396" spans="1:6" ht="15.75" x14ac:dyDescent="0.25">
      <c r="A396" s="18"/>
      <c r="B396" s="2" t="s">
        <v>109</v>
      </c>
      <c r="C396" s="19">
        <v>1</v>
      </c>
      <c r="D396" s="19" t="s">
        <v>30</v>
      </c>
      <c r="E396" s="50"/>
      <c r="F396" s="21">
        <f>+C396*E396</f>
        <v>0</v>
      </c>
    </row>
    <row r="397" spans="1:6" ht="15.75" x14ac:dyDescent="0.25">
      <c r="A397" s="18"/>
      <c r="B397" s="2" t="s">
        <v>49</v>
      </c>
      <c r="C397" s="19">
        <v>1</v>
      </c>
      <c r="D397" s="19" t="s">
        <v>30</v>
      </c>
      <c r="E397" s="50"/>
      <c r="F397" s="21">
        <f>+C397*E397</f>
        <v>0</v>
      </c>
    </row>
    <row r="398" spans="1:6" ht="15.75" x14ac:dyDescent="0.25">
      <c r="A398" s="13">
        <f>+A391+0.01</f>
        <v>7.1299999999999972</v>
      </c>
      <c r="B398" s="14" t="s">
        <v>11</v>
      </c>
      <c r="C398" s="15"/>
      <c r="D398" s="15"/>
      <c r="E398" s="16"/>
      <c r="F398" s="17">
        <f>SUBTOTAL(9,F399:F400)</f>
        <v>0</v>
      </c>
    </row>
    <row r="399" spans="1:6" ht="15.75" x14ac:dyDescent="0.25">
      <c r="A399" s="18"/>
      <c r="B399" s="2" t="s">
        <v>124</v>
      </c>
      <c r="C399" s="19">
        <v>1</v>
      </c>
      <c r="D399" s="19" t="s">
        <v>30</v>
      </c>
      <c r="E399" s="50"/>
      <c r="F399" s="21">
        <f>+C399*E399</f>
        <v>0</v>
      </c>
    </row>
    <row r="400" spans="1:6" ht="15.75" x14ac:dyDescent="0.25">
      <c r="A400" s="18"/>
      <c r="B400" s="2" t="s">
        <v>50</v>
      </c>
      <c r="C400" s="19">
        <v>1</v>
      </c>
      <c r="D400" s="19" t="s">
        <v>30</v>
      </c>
      <c r="E400" s="50"/>
      <c r="F400" s="21">
        <f>+C400*E400</f>
        <v>0</v>
      </c>
    </row>
    <row r="401" spans="1:6" ht="15.75" x14ac:dyDescent="0.25">
      <c r="A401" s="13">
        <f>+A398+0.01</f>
        <v>7.139999999999997</v>
      </c>
      <c r="B401" s="14" t="s">
        <v>83</v>
      </c>
      <c r="C401" s="15"/>
      <c r="D401" s="15"/>
      <c r="E401" s="16"/>
      <c r="F401" s="17">
        <f>SUBTOTAL(9,F402:F402)</f>
        <v>0</v>
      </c>
    </row>
    <row r="402" spans="1:6" ht="15.75" x14ac:dyDescent="0.25">
      <c r="A402" s="18"/>
      <c r="B402" s="2" t="s">
        <v>84</v>
      </c>
      <c r="C402" s="19">
        <v>1</v>
      </c>
      <c r="D402" s="19" t="s">
        <v>30</v>
      </c>
      <c r="E402" s="50"/>
      <c r="F402" s="21">
        <f>+C402*E402</f>
        <v>0</v>
      </c>
    </row>
    <row r="403" spans="1:6" ht="15.75" x14ac:dyDescent="0.25">
      <c r="A403" s="13">
        <f>+A401+0.01</f>
        <v>7.1499999999999968</v>
      </c>
      <c r="B403" s="14" t="s">
        <v>3</v>
      </c>
      <c r="C403" s="15"/>
      <c r="D403" s="15"/>
      <c r="E403" s="16"/>
      <c r="F403" s="17">
        <f>SUBTOTAL(9,F404:F405)</f>
        <v>0</v>
      </c>
    </row>
    <row r="404" spans="1:6" ht="15.75" x14ac:dyDescent="0.25">
      <c r="A404" s="18"/>
      <c r="B404" s="2" t="s">
        <v>85</v>
      </c>
      <c r="C404" s="19">
        <v>1</v>
      </c>
      <c r="D404" s="19" t="s">
        <v>30</v>
      </c>
      <c r="E404" s="50"/>
      <c r="F404" s="21">
        <f>+C404*E404</f>
        <v>0</v>
      </c>
    </row>
    <row r="405" spans="1:6" ht="15.75" x14ac:dyDescent="0.25">
      <c r="A405" s="18"/>
      <c r="B405" s="2" t="s">
        <v>51</v>
      </c>
      <c r="C405" s="19">
        <v>1</v>
      </c>
      <c r="D405" s="19" t="s">
        <v>0</v>
      </c>
      <c r="E405" s="50"/>
      <c r="F405" s="21">
        <f>+C405*E405</f>
        <v>0</v>
      </c>
    </row>
    <row r="406" spans="1:6" ht="15.75" x14ac:dyDescent="0.25">
      <c r="A406" s="13">
        <f>+A403+0.01</f>
        <v>7.1599999999999966</v>
      </c>
      <c r="B406" s="14" t="s">
        <v>86</v>
      </c>
      <c r="C406" s="15"/>
      <c r="D406" s="15"/>
      <c r="E406" s="16"/>
      <c r="F406" s="17">
        <f>SUBTOTAL(9,F407:F408)</f>
        <v>0</v>
      </c>
    </row>
    <row r="407" spans="1:6" ht="15.75" x14ac:dyDescent="0.25">
      <c r="A407" s="18"/>
      <c r="B407" s="2" t="s">
        <v>87</v>
      </c>
      <c r="C407" s="19">
        <v>4</v>
      </c>
      <c r="D407" s="19" t="s">
        <v>30</v>
      </c>
      <c r="E407" s="50"/>
      <c r="F407" s="21">
        <f>+C407*E407</f>
        <v>0</v>
      </c>
    </row>
    <row r="408" spans="1:6" ht="15.75" x14ac:dyDescent="0.25">
      <c r="A408" s="18"/>
      <c r="B408" s="2" t="s">
        <v>88</v>
      </c>
      <c r="C408" s="19">
        <v>4</v>
      </c>
      <c r="D408" s="19" t="s">
        <v>30</v>
      </c>
      <c r="E408" s="50"/>
      <c r="F408" s="21">
        <f>+C408*E408</f>
        <v>0</v>
      </c>
    </row>
    <row r="409" spans="1:6" ht="15.75" x14ac:dyDescent="0.25">
      <c r="A409" s="13">
        <f>+A406+0.01</f>
        <v>7.1699999999999964</v>
      </c>
      <c r="B409" s="14" t="s">
        <v>89</v>
      </c>
      <c r="C409" s="15"/>
      <c r="D409" s="15"/>
      <c r="E409" s="16"/>
      <c r="F409" s="17">
        <f>SUBTOTAL(9,F410:F410)</f>
        <v>0</v>
      </c>
    </row>
    <row r="410" spans="1:6" ht="15.75" x14ac:dyDescent="0.25">
      <c r="A410" s="18"/>
      <c r="B410" s="2" t="s">
        <v>91</v>
      </c>
      <c r="C410" s="19">
        <v>1</v>
      </c>
      <c r="D410" s="19" t="s">
        <v>30</v>
      </c>
      <c r="E410" s="50"/>
      <c r="F410" s="21">
        <f>+C410*E410</f>
        <v>0</v>
      </c>
    </row>
    <row r="411" spans="1:6" ht="15.75" x14ac:dyDescent="0.25">
      <c r="A411" s="13">
        <f>+A409+0.01</f>
        <v>7.1799999999999962</v>
      </c>
      <c r="B411" s="14" t="s">
        <v>52</v>
      </c>
      <c r="C411" s="15"/>
      <c r="D411" s="15"/>
      <c r="E411" s="16"/>
      <c r="F411" s="17">
        <f>SUBTOTAL(9,F412:F412)</f>
        <v>0</v>
      </c>
    </row>
    <row r="412" spans="1:6" ht="15.75" x14ac:dyDescent="0.25">
      <c r="A412" s="18"/>
      <c r="B412" s="2" t="s">
        <v>53</v>
      </c>
      <c r="C412" s="19">
        <v>2</v>
      </c>
      <c r="D412" s="19" t="s">
        <v>30</v>
      </c>
      <c r="E412" s="50"/>
      <c r="F412" s="21">
        <f>+C412*E412</f>
        <v>0</v>
      </c>
    </row>
    <row r="413" spans="1:6" s="22" customFormat="1" ht="15.75" x14ac:dyDescent="0.25">
      <c r="A413" s="13">
        <f>+A411+0.01</f>
        <v>7.1899999999999959</v>
      </c>
      <c r="B413" s="14" t="s">
        <v>110</v>
      </c>
      <c r="C413" s="15"/>
      <c r="D413" s="15"/>
      <c r="E413" s="16"/>
      <c r="F413" s="17">
        <f>SUBTOTAL(9,F414:F414)</f>
        <v>0</v>
      </c>
    </row>
    <row r="414" spans="1:6" ht="15.75" x14ac:dyDescent="0.25">
      <c r="A414" s="18"/>
      <c r="B414" s="2" t="s">
        <v>111</v>
      </c>
      <c r="C414" s="19">
        <v>5</v>
      </c>
      <c r="D414" s="19" t="s">
        <v>30</v>
      </c>
      <c r="E414" s="50"/>
      <c r="F414" s="21">
        <f>+C414*E414</f>
        <v>0</v>
      </c>
    </row>
    <row r="415" spans="1:6" ht="15.75" x14ac:dyDescent="0.25">
      <c r="A415" s="13">
        <f>+A413+0.01</f>
        <v>7.1999999999999957</v>
      </c>
      <c r="B415" s="14" t="s">
        <v>13</v>
      </c>
      <c r="C415" s="15"/>
      <c r="D415" s="15"/>
      <c r="E415" s="16"/>
      <c r="F415" s="17">
        <f>SUBTOTAL(9,F416:F417)</f>
        <v>0</v>
      </c>
    </row>
    <row r="416" spans="1:6" ht="15.75" x14ac:dyDescent="0.25">
      <c r="A416" s="18"/>
      <c r="B416" s="2" t="s">
        <v>95</v>
      </c>
      <c r="C416" s="19">
        <v>2</v>
      </c>
      <c r="D416" s="19" t="s">
        <v>30</v>
      </c>
      <c r="E416" s="50"/>
      <c r="F416" s="21">
        <f>+C416*E416</f>
        <v>0</v>
      </c>
    </row>
    <row r="417" spans="1:6" ht="15.75" x14ac:dyDescent="0.25">
      <c r="A417" s="18"/>
      <c r="B417" s="2" t="s">
        <v>96</v>
      </c>
      <c r="C417" s="19">
        <v>1</v>
      </c>
      <c r="D417" s="19" t="s">
        <v>30</v>
      </c>
      <c r="E417" s="50"/>
      <c r="F417" s="21">
        <f>+C417*E417</f>
        <v>0</v>
      </c>
    </row>
    <row r="418" spans="1:6" ht="15.75" x14ac:dyDescent="0.25">
      <c r="A418" s="13">
        <f>+A415+0.01</f>
        <v>7.2099999999999955</v>
      </c>
      <c r="B418" s="14" t="s">
        <v>97</v>
      </c>
      <c r="C418" s="15"/>
      <c r="D418" s="15"/>
      <c r="E418" s="16"/>
      <c r="F418" s="17">
        <f>SUBTOTAL(9,F419:F421)</f>
        <v>0</v>
      </c>
    </row>
    <row r="419" spans="1:6" ht="15.75" x14ac:dyDescent="0.25">
      <c r="A419" s="18"/>
      <c r="B419" s="2" t="s">
        <v>98</v>
      </c>
      <c r="C419" s="19">
        <v>1</v>
      </c>
      <c r="D419" s="19" t="s">
        <v>30</v>
      </c>
      <c r="E419" s="20"/>
      <c r="F419" s="21">
        <f t="shared" ref="F419:F421" si="13">+C419*E419</f>
        <v>0</v>
      </c>
    </row>
    <row r="420" spans="1:6" ht="15.75" x14ac:dyDescent="0.25">
      <c r="A420" s="18"/>
      <c r="B420" s="2" t="s">
        <v>100</v>
      </c>
      <c r="C420" s="19">
        <v>1</v>
      </c>
      <c r="D420" s="19" t="s">
        <v>30</v>
      </c>
      <c r="E420" s="20"/>
      <c r="F420" s="21">
        <f t="shared" si="13"/>
        <v>0</v>
      </c>
    </row>
    <row r="421" spans="1:6" ht="15.75" x14ac:dyDescent="0.25">
      <c r="A421" s="18"/>
      <c r="B421" s="2" t="s">
        <v>193</v>
      </c>
      <c r="C421" s="19">
        <v>1</v>
      </c>
      <c r="D421" s="19" t="s">
        <v>30</v>
      </c>
      <c r="E421" s="20"/>
      <c r="F421" s="21">
        <f t="shared" si="13"/>
        <v>0</v>
      </c>
    </row>
    <row r="422" spans="1:6" ht="15.75" x14ac:dyDescent="0.25">
      <c r="A422" s="18"/>
      <c r="C422" s="19"/>
      <c r="D422" s="19"/>
      <c r="E422" s="20"/>
      <c r="F422" s="54"/>
    </row>
    <row r="423" spans="1:6" ht="15.75" x14ac:dyDescent="0.25">
      <c r="A423" s="18"/>
      <c r="C423" s="19"/>
      <c r="D423" s="19"/>
      <c r="E423" s="20"/>
      <c r="F423" s="54">
        <f>SUBTOTAL(9,F352:F422)</f>
        <v>0</v>
      </c>
    </row>
    <row r="424" spans="1:6" ht="19.5" thickBot="1" x14ac:dyDescent="0.35">
      <c r="A424" s="48">
        <f>+A350+1</f>
        <v>8</v>
      </c>
      <c r="B424" s="6" t="s">
        <v>194</v>
      </c>
      <c r="C424" s="49">
        <v>59.62</v>
      </c>
      <c r="D424" s="8"/>
      <c r="E424" s="7"/>
      <c r="F424" s="7"/>
    </row>
    <row r="425" spans="1:6" ht="15.75" thickBot="1" x14ac:dyDescent="0.3">
      <c r="A425" s="9" t="s">
        <v>15</v>
      </c>
      <c r="B425" s="10" t="s">
        <v>16</v>
      </c>
      <c r="C425" s="11" t="s">
        <v>17</v>
      </c>
      <c r="D425" s="10" t="s">
        <v>18</v>
      </c>
      <c r="E425" s="12" t="s">
        <v>19</v>
      </c>
      <c r="F425" s="11" t="s">
        <v>20</v>
      </c>
    </row>
    <row r="426" spans="1:6" ht="15.75" x14ac:dyDescent="0.25">
      <c r="A426" s="13">
        <f>A424+0.01</f>
        <v>8.01</v>
      </c>
      <c r="B426" s="14" t="s">
        <v>21</v>
      </c>
      <c r="C426" s="15"/>
      <c r="D426" s="15"/>
      <c r="E426" s="16"/>
      <c r="F426" s="17">
        <f>SUBTOTAL(9,F427:F428)</f>
        <v>0</v>
      </c>
    </row>
    <row r="427" spans="1:6" ht="15.75" x14ac:dyDescent="0.25">
      <c r="A427" s="18"/>
      <c r="B427" s="2" t="s">
        <v>22</v>
      </c>
      <c r="C427" s="19">
        <f>+[2]Medidas!F169</f>
        <v>131.13319999999999</v>
      </c>
      <c r="D427" s="19" t="s">
        <v>23</v>
      </c>
      <c r="E427" s="50"/>
      <c r="F427" s="21">
        <f>+C427*E427</f>
        <v>0</v>
      </c>
    </row>
    <row r="428" spans="1:6" ht="15.75" x14ac:dyDescent="0.25">
      <c r="A428" s="18"/>
      <c r="B428" s="2" t="s">
        <v>24</v>
      </c>
      <c r="C428" s="19">
        <f>+[2]Medidas!F176</f>
        <v>40.828700000000012</v>
      </c>
      <c r="D428" s="19" t="s">
        <v>23</v>
      </c>
      <c r="E428" s="50"/>
      <c r="F428" s="21">
        <f>+C428*E428</f>
        <v>0</v>
      </c>
    </row>
    <row r="429" spans="1:6" ht="15.75" x14ac:dyDescent="0.25">
      <c r="A429" s="13">
        <f>+A426+0.01</f>
        <v>8.02</v>
      </c>
      <c r="B429" s="14" t="s">
        <v>25</v>
      </c>
      <c r="C429" s="15"/>
      <c r="D429" s="15"/>
      <c r="E429" s="16"/>
      <c r="F429" s="17">
        <f>SUBTOTAL(9,F430:F431)</f>
        <v>0</v>
      </c>
    </row>
    <row r="430" spans="1:6" ht="15.75" x14ac:dyDescent="0.25">
      <c r="A430" s="18"/>
      <c r="B430" s="2" t="s">
        <v>22</v>
      </c>
      <c r="C430" s="19">
        <f>+[2]Medidas!F183</f>
        <v>88.843999999999994</v>
      </c>
      <c r="D430" s="19" t="s">
        <v>23</v>
      </c>
      <c r="E430" s="50"/>
      <c r="F430" s="21">
        <f>+C430*E430</f>
        <v>0</v>
      </c>
    </row>
    <row r="431" spans="1:6" ht="15.75" x14ac:dyDescent="0.25">
      <c r="A431" s="18"/>
      <c r="B431" s="2" t="s">
        <v>26</v>
      </c>
      <c r="C431" s="19">
        <v>20</v>
      </c>
      <c r="D431" s="19" t="s">
        <v>27</v>
      </c>
      <c r="E431" s="50"/>
      <c r="F431" s="21">
        <f>+C431*E431</f>
        <v>0</v>
      </c>
    </row>
    <row r="432" spans="1:6" ht="15.75" x14ac:dyDescent="0.25">
      <c r="A432" s="13">
        <f>+A429+0.01</f>
        <v>8.0299999999999994</v>
      </c>
      <c r="B432" s="14" t="s">
        <v>28</v>
      </c>
      <c r="C432" s="15"/>
      <c r="D432" s="15"/>
      <c r="E432" s="16"/>
      <c r="F432" s="17">
        <f>SUBTOTAL(9,F433:F435)</f>
        <v>0</v>
      </c>
    </row>
    <row r="433" spans="1:6" ht="15.75" x14ac:dyDescent="0.25">
      <c r="A433" s="18"/>
      <c r="B433" s="2" t="s">
        <v>184</v>
      </c>
      <c r="C433" s="19">
        <v>8</v>
      </c>
      <c r="D433" s="19" t="s">
        <v>30</v>
      </c>
      <c r="E433" s="50"/>
      <c r="F433" s="21">
        <f>+C433*E433</f>
        <v>0</v>
      </c>
    </row>
    <row r="434" spans="1:6" ht="15.75" x14ac:dyDescent="0.25">
      <c r="A434" s="18"/>
      <c r="B434" s="2" t="s">
        <v>31</v>
      </c>
      <c r="C434" s="19">
        <v>30</v>
      </c>
      <c r="D434" s="19" t="s">
        <v>27</v>
      </c>
      <c r="E434" s="50"/>
      <c r="F434" s="21">
        <f t="shared" ref="F434:F435" si="14">+C434*E434</f>
        <v>0</v>
      </c>
    </row>
    <row r="435" spans="1:6" ht="15.75" x14ac:dyDescent="0.25">
      <c r="A435" s="18"/>
      <c r="B435" s="2" t="s">
        <v>59</v>
      </c>
      <c r="C435" s="19">
        <v>1</v>
      </c>
      <c r="D435" s="19" t="s">
        <v>30</v>
      </c>
      <c r="E435" s="50"/>
      <c r="F435" s="21">
        <f t="shared" si="14"/>
        <v>0</v>
      </c>
    </row>
    <row r="436" spans="1:6" ht="15.75" x14ac:dyDescent="0.25">
      <c r="A436" s="13">
        <f>+A432+0.01</f>
        <v>8.0399999999999991</v>
      </c>
      <c r="B436" s="14" t="s">
        <v>130</v>
      </c>
      <c r="C436" s="15"/>
      <c r="D436" s="15"/>
      <c r="E436" s="16"/>
      <c r="F436" s="17">
        <f>SUBTOTAL(9,F437:F439)</f>
        <v>0</v>
      </c>
    </row>
    <row r="437" spans="1:6" ht="15.75" x14ac:dyDescent="0.25">
      <c r="A437" s="18"/>
      <c r="B437" s="2" t="s">
        <v>32</v>
      </c>
      <c r="C437" s="19">
        <v>1</v>
      </c>
      <c r="D437" s="19" t="s">
        <v>30</v>
      </c>
      <c r="E437" s="50"/>
      <c r="F437" s="21">
        <f>+C437*E437</f>
        <v>0</v>
      </c>
    </row>
    <row r="438" spans="1:6" ht="15.75" x14ac:dyDescent="0.25">
      <c r="A438" s="18"/>
      <c r="B438" s="2" t="s">
        <v>122</v>
      </c>
      <c r="C438" s="19">
        <v>1</v>
      </c>
      <c r="D438" s="19" t="s">
        <v>30</v>
      </c>
      <c r="E438" s="50"/>
      <c r="F438" s="21">
        <f>+C438*E438</f>
        <v>0</v>
      </c>
    </row>
    <row r="439" spans="1:6" ht="15.75" x14ac:dyDescent="0.25">
      <c r="A439" s="18"/>
      <c r="B439" s="2" t="s">
        <v>153</v>
      </c>
      <c r="C439" s="19">
        <v>1</v>
      </c>
      <c r="D439" s="19" t="s">
        <v>30</v>
      </c>
      <c r="E439" s="50"/>
      <c r="F439" s="21">
        <f>+C439*E439</f>
        <v>0</v>
      </c>
    </row>
    <row r="440" spans="1:6" ht="15.75" x14ac:dyDescent="0.25">
      <c r="A440" s="13">
        <f>+A436+0.01</f>
        <v>8.0499999999999989</v>
      </c>
      <c r="B440" s="14" t="s">
        <v>36</v>
      </c>
      <c r="C440" s="15"/>
      <c r="D440" s="15"/>
      <c r="E440" s="16"/>
      <c r="F440" s="17">
        <f>SUBTOTAL(9,F441:F441)</f>
        <v>0</v>
      </c>
    </row>
    <row r="441" spans="1:6" ht="15.75" x14ac:dyDescent="0.25">
      <c r="A441" s="18"/>
      <c r="B441" s="2" t="s">
        <v>37</v>
      </c>
      <c r="C441" s="19">
        <v>1</v>
      </c>
      <c r="D441" s="19" t="s">
        <v>30</v>
      </c>
      <c r="E441" s="50"/>
      <c r="F441" s="21">
        <f t="shared" ref="F441" si="15">+C441*E441</f>
        <v>0</v>
      </c>
    </row>
    <row r="442" spans="1:6" ht="15.75" x14ac:dyDescent="0.25">
      <c r="A442" s="13">
        <f>+A440+0.01</f>
        <v>8.0599999999999987</v>
      </c>
      <c r="B442" s="14" t="s">
        <v>40</v>
      </c>
      <c r="C442" s="15"/>
      <c r="D442" s="15"/>
      <c r="E442" s="16"/>
      <c r="F442" s="17">
        <f>SUBTOTAL(9,F443:F443)</f>
        <v>0</v>
      </c>
    </row>
    <row r="443" spans="1:6" ht="15.75" x14ac:dyDescent="0.25">
      <c r="A443" s="18"/>
      <c r="B443" s="2" t="s">
        <v>42</v>
      </c>
      <c r="C443" s="19">
        <v>1</v>
      </c>
      <c r="D443" s="19" t="s">
        <v>30</v>
      </c>
      <c r="E443" s="50"/>
      <c r="F443" s="21">
        <f>+C443*E443</f>
        <v>0</v>
      </c>
    </row>
    <row r="444" spans="1:6" ht="15.75" x14ac:dyDescent="0.25">
      <c r="A444" s="13">
        <f>+A442+0.01</f>
        <v>8.0699999999999985</v>
      </c>
      <c r="B444" s="14" t="s">
        <v>72</v>
      </c>
      <c r="C444" s="15"/>
      <c r="D444" s="15"/>
      <c r="E444" s="16"/>
      <c r="F444" s="17">
        <f>SUBTOTAL(9,F445:F445)</f>
        <v>0</v>
      </c>
    </row>
    <row r="445" spans="1:6" ht="15.75" x14ac:dyDescent="0.25">
      <c r="A445" s="18"/>
      <c r="B445" s="2" t="s">
        <v>73</v>
      </c>
      <c r="C445" s="19">
        <v>2</v>
      </c>
      <c r="D445" s="19" t="s">
        <v>30</v>
      </c>
      <c r="E445" s="50"/>
      <c r="F445" s="21">
        <f>+C445*E445</f>
        <v>0</v>
      </c>
    </row>
    <row r="446" spans="1:6" ht="15.75" x14ac:dyDescent="0.25">
      <c r="A446" s="13">
        <f>+A444+0.01</f>
        <v>8.0799999999999983</v>
      </c>
      <c r="B446" s="14" t="s">
        <v>137</v>
      </c>
      <c r="C446" s="15"/>
      <c r="D446" s="15"/>
      <c r="E446" s="16"/>
      <c r="F446" s="17">
        <f>SUBTOTAL(9,F447:F447)</f>
        <v>0</v>
      </c>
    </row>
    <row r="447" spans="1:6" ht="15.75" x14ac:dyDescent="0.25">
      <c r="A447" s="18"/>
      <c r="B447" s="2" t="s">
        <v>195</v>
      </c>
      <c r="C447" s="19">
        <v>30</v>
      </c>
      <c r="D447" s="19" t="s">
        <v>27</v>
      </c>
      <c r="E447" s="50"/>
      <c r="F447" s="21">
        <f t="shared" ref="F447" si="16">+C447*E447</f>
        <v>0</v>
      </c>
    </row>
    <row r="448" spans="1:6" ht="15.75" x14ac:dyDescent="0.25">
      <c r="A448" s="13">
        <f>+A446+0.01</f>
        <v>8.0899999999999981</v>
      </c>
      <c r="B448" s="14" t="s">
        <v>44</v>
      </c>
      <c r="C448" s="15"/>
      <c r="D448" s="15"/>
      <c r="E448" s="16"/>
      <c r="F448" s="17">
        <f>SUBTOTAL(9,F449:F451)</f>
        <v>0</v>
      </c>
    </row>
    <row r="449" spans="1:6" ht="15.75" x14ac:dyDescent="0.25">
      <c r="A449" s="18"/>
      <c r="B449" s="2" t="s">
        <v>113</v>
      </c>
      <c r="C449" s="19">
        <v>2</v>
      </c>
      <c r="D449" s="19" t="s">
        <v>30</v>
      </c>
      <c r="E449" s="50"/>
      <c r="F449" s="21">
        <f>+C449*E449</f>
        <v>0</v>
      </c>
    </row>
    <row r="450" spans="1:6" ht="15.75" x14ac:dyDescent="0.25">
      <c r="A450" s="18"/>
      <c r="B450" s="2" t="s">
        <v>45</v>
      </c>
      <c r="C450" s="19">
        <v>2</v>
      </c>
      <c r="D450" s="19" t="s">
        <v>30</v>
      </c>
      <c r="E450" s="50"/>
      <c r="F450" s="21">
        <f>+C450*E450</f>
        <v>0</v>
      </c>
    </row>
    <row r="451" spans="1:6" ht="15.75" x14ac:dyDescent="0.25">
      <c r="A451" s="18"/>
      <c r="B451" s="2" t="s">
        <v>77</v>
      </c>
      <c r="C451" s="19">
        <v>7</v>
      </c>
      <c r="D451" s="19" t="s">
        <v>30</v>
      </c>
      <c r="E451" s="20"/>
      <c r="F451" s="21">
        <f>+C451*E451</f>
        <v>0</v>
      </c>
    </row>
    <row r="452" spans="1:6" ht="15.75" x14ac:dyDescent="0.25">
      <c r="A452" s="13">
        <f>+A448+0.01</f>
        <v>8.0999999999999979</v>
      </c>
      <c r="B452" s="14" t="s">
        <v>46</v>
      </c>
      <c r="C452" s="15"/>
      <c r="D452" s="15"/>
      <c r="E452" s="16"/>
      <c r="F452" s="17">
        <f>SUBTOTAL(9,F453:F453)</f>
        <v>0</v>
      </c>
    </row>
    <row r="453" spans="1:6" ht="15.75" x14ac:dyDescent="0.25">
      <c r="A453" s="18"/>
      <c r="B453" s="2" t="s">
        <v>47</v>
      </c>
      <c r="C453" s="19">
        <v>1</v>
      </c>
      <c r="D453" s="19" t="s">
        <v>30</v>
      </c>
      <c r="E453" s="50"/>
      <c r="F453" s="21">
        <f>+C453*E453</f>
        <v>0</v>
      </c>
    </row>
    <row r="454" spans="1:6" ht="15.75" x14ac:dyDescent="0.25">
      <c r="A454" s="13">
        <f>+A452+0.01</f>
        <v>8.1099999999999977</v>
      </c>
      <c r="B454" s="14" t="s">
        <v>2</v>
      </c>
      <c r="C454" s="15"/>
      <c r="D454" s="15"/>
      <c r="E454" s="16"/>
      <c r="F454" s="17">
        <f>SUBTOTAL(9,F455:F459)</f>
        <v>0</v>
      </c>
    </row>
    <row r="455" spans="1:6" ht="15.75" x14ac:dyDescent="0.25">
      <c r="A455" s="18"/>
      <c r="B455" s="2" t="s">
        <v>78</v>
      </c>
      <c r="C455" s="19">
        <v>1</v>
      </c>
      <c r="D455" s="19" t="s">
        <v>30</v>
      </c>
      <c r="E455" s="50"/>
      <c r="F455" s="21">
        <f>+C455*E455</f>
        <v>0</v>
      </c>
    </row>
    <row r="456" spans="1:6" ht="15.75" x14ac:dyDescent="0.25">
      <c r="A456" s="18"/>
      <c r="B456" s="2" t="s">
        <v>79</v>
      </c>
      <c r="C456" s="19">
        <v>1</v>
      </c>
      <c r="D456" s="19" t="s">
        <v>30</v>
      </c>
      <c r="E456" s="50"/>
      <c r="F456" s="21">
        <f>+C456*E456</f>
        <v>0</v>
      </c>
    </row>
    <row r="457" spans="1:6" ht="15.75" x14ac:dyDescent="0.25">
      <c r="A457" s="18"/>
      <c r="B457" s="2" t="s">
        <v>81</v>
      </c>
      <c r="C457" s="19">
        <v>1</v>
      </c>
      <c r="D457" s="19" t="s">
        <v>30</v>
      </c>
      <c r="E457" s="50"/>
      <c r="F457" s="21">
        <f t="shared" ref="F457" si="17">+C457*E457</f>
        <v>0</v>
      </c>
    </row>
    <row r="458" spans="1:6" ht="15.75" x14ac:dyDescent="0.25">
      <c r="A458" s="18"/>
      <c r="B458" s="2" t="s">
        <v>109</v>
      </c>
      <c r="C458" s="19">
        <v>1</v>
      </c>
      <c r="D458" s="19" t="s">
        <v>30</v>
      </c>
      <c r="E458" s="50"/>
      <c r="F458" s="21">
        <f>+C458*E458</f>
        <v>0</v>
      </c>
    </row>
    <row r="459" spans="1:6" ht="15.75" x14ac:dyDescent="0.25">
      <c r="A459" s="18"/>
      <c r="B459" s="2" t="s">
        <v>49</v>
      </c>
      <c r="C459" s="19">
        <v>1</v>
      </c>
      <c r="D459" s="19" t="s">
        <v>30</v>
      </c>
      <c r="E459" s="50"/>
      <c r="F459" s="21">
        <f>+C459*E459</f>
        <v>0</v>
      </c>
    </row>
    <row r="460" spans="1:6" ht="15.75" x14ac:dyDescent="0.25">
      <c r="A460" s="13">
        <f>+A454+0.01</f>
        <v>8.1199999999999974</v>
      </c>
      <c r="B460" s="14" t="s">
        <v>11</v>
      </c>
      <c r="C460" s="15"/>
      <c r="D460" s="15"/>
      <c r="E460" s="16"/>
      <c r="F460" s="17">
        <f>SUBTOTAL(9,F461:F461)</f>
        <v>0</v>
      </c>
    </row>
    <row r="461" spans="1:6" ht="15.75" x14ac:dyDescent="0.25">
      <c r="A461" s="18"/>
      <c r="B461" s="2" t="s">
        <v>50</v>
      </c>
      <c r="C461" s="19">
        <v>2</v>
      </c>
      <c r="D461" s="19" t="s">
        <v>30</v>
      </c>
      <c r="E461" s="50"/>
      <c r="F461" s="21">
        <f>+C461*E461</f>
        <v>0</v>
      </c>
    </row>
    <row r="462" spans="1:6" ht="15.75" x14ac:dyDescent="0.25">
      <c r="A462" s="13">
        <f>+A454+0.01</f>
        <v>8.1199999999999974</v>
      </c>
      <c r="B462" s="14" t="s">
        <v>3</v>
      </c>
      <c r="C462" s="15"/>
      <c r="D462" s="15"/>
      <c r="E462" s="16"/>
      <c r="F462" s="17">
        <f>SUBTOTAL(9,F463:F464)</f>
        <v>0</v>
      </c>
    </row>
    <row r="463" spans="1:6" ht="15.75" x14ac:dyDescent="0.25">
      <c r="A463" s="18"/>
      <c r="B463" s="2" t="s">
        <v>85</v>
      </c>
      <c r="C463" s="19">
        <v>1</v>
      </c>
      <c r="D463" s="19" t="s">
        <v>30</v>
      </c>
      <c r="E463" s="50"/>
      <c r="F463" s="21">
        <f>+C463*E463</f>
        <v>0</v>
      </c>
    </row>
    <row r="464" spans="1:6" ht="15.75" x14ac:dyDescent="0.25">
      <c r="A464" s="18"/>
      <c r="B464" s="2" t="s">
        <v>51</v>
      </c>
      <c r="C464" s="19">
        <v>1</v>
      </c>
      <c r="D464" s="19" t="s">
        <v>0</v>
      </c>
      <c r="E464" s="50"/>
      <c r="F464" s="21">
        <f>+C464*E464</f>
        <v>0</v>
      </c>
    </row>
    <row r="465" spans="1:6" ht="15.75" x14ac:dyDescent="0.25">
      <c r="A465" s="13">
        <f>+A462+0.01</f>
        <v>8.1299999999999972</v>
      </c>
      <c r="B465" s="14" t="s">
        <v>86</v>
      </c>
      <c r="C465" s="15"/>
      <c r="D465" s="15"/>
      <c r="E465" s="16"/>
      <c r="F465" s="17">
        <f>SUBTOTAL(9,F466:F467)</f>
        <v>0</v>
      </c>
    </row>
    <row r="466" spans="1:6" ht="15.75" x14ac:dyDescent="0.25">
      <c r="A466" s="18"/>
      <c r="B466" s="2" t="s">
        <v>139</v>
      </c>
      <c r="C466" s="19">
        <v>4</v>
      </c>
      <c r="D466" s="19" t="s">
        <v>30</v>
      </c>
      <c r="E466" s="50"/>
      <c r="F466" s="21">
        <f>+C466*E466</f>
        <v>0</v>
      </c>
    </row>
    <row r="467" spans="1:6" ht="15.75" x14ac:dyDescent="0.25">
      <c r="A467" s="18"/>
      <c r="B467" s="2" t="s">
        <v>196</v>
      </c>
      <c r="C467" s="19">
        <v>2</v>
      </c>
      <c r="D467" s="19" t="s">
        <v>30</v>
      </c>
      <c r="E467" s="50"/>
      <c r="F467" s="21">
        <f>+C467*E467</f>
        <v>0</v>
      </c>
    </row>
    <row r="468" spans="1:6" ht="15.75" x14ac:dyDescent="0.25">
      <c r="A468" s="13">
        <f>+A465+0.01</f>
        <v>8.139999999999997</v>
      </c>
      <c r="B468" s="14" t="s">
        <v>89</v>
      </c>
      <c r="C468" s="15"/>
      <c r="D468" s="15"/>
      <c r="E468" s="16"/>
      <c r="F468" s="17">
        <f>SUBTOTAL(9,F469:F469)</f>
        <v>0</v>
      </c>
    </row>
    <row r="469" spans="1:6" ht="15.75" x14ac:dyDescent="0.25">
      <c r="A469" s="18"/>
      <c r="B469" s="2" t="s">
        <v>91</v>
      </c>
      <c r="C469" s="19">
        <v>1</v>
      </c>
      <c r="D469" s="19" t="s">
        <v>30</v>
      </c>
      <c r="E469" s="50"/>
      <c r="F469" s="21">
        <f>+C469*E469</f>
        <v>0</v>
      </c>
    </row>
    <row r="470" spans="1:6" ht="15.75" x14ac:dyDescent="0.25">
      <c r="A470" s="13">
        <f>+A468+0.01</f>
        <v>8.1499999999999968</v>
      </c>
      <c r="B470" s="14" t="s">
        <v>52</v>
      </c>
      <c r="C470" s="15"/>
      <c r="D470" s="15"/>
      <c r="E470" s="16"/>
      <c r="F470" s="17">
        <f>SUBTOTAL(9,F471:F471)</f>
        <v>0</v>
      </c>
    </row>
    <row r="471" spans="1:6" ht="15.75" x14ac:dyDescent="0.25">
      <c r="A471" s="18"/>
      <c r="B471" s="2" t="s">
        <v>53</v>
      </c>
      <c r="C471" s="19">
        <v>2</v>
      </c>
      <c r="D471" s="19" t="s">
        <v>30</v>
      </c>
      <c r="E471" s="50"/>
      <c r="F471" s="21">
        <f>+C471*E471</f>
        <v>0</v>
      </c>
    </row>
    <row r="472" spans="1:6" ht="15.75" x14ac:dyDescent="0.25">
      <c r="A472" s="13">
        <f>+A470+0.01</f>
        <v>8.1599999999999966</v>
      </c>
      <c r="B472" s="14" t="s">
        <v>92</v>
      </c>
      <c r="C472" s="15"/>
      <c r="D472" s="15"/>
      <c r="E472" s="16"/>
      <c r="F472" s="17">
        <f>SUBTOTAL(9,F473:F473)</f>
        <v>0</v>
      </c>
    </row>
    <row r="473" spans="1:6" ht="15.75" x14ac:dyDescent="0.25">
      <c r="A473" s="18"/>
      <c r="B473" s="2" t="s">
        <v>277</v>
      </c>
      <c r="C473" s="19">
        <f>15*1.2</f>
        <v>18</v>
      </c>
      <c r="D473" s="19" t="s">
        <v>197</v>
      </c>
      <c r="E473" s="50"/>
      <c r="F473" s="21">
        <f t="shared" ref="F473" si="18">+C473*E473</f>
        <v>0</v>
      </c>
    </row>
    <row r="474" spans="1:6" s="22" customFormat="1" ht="15.75" x14ac:dyDescent="0.25">
      <c r="A474" s="13">
        <f>+A472+0.01</f>
        <v>8.1699999999999964</v>
      </c>
      <c r="B474" s="14" t="s">
        <v>110</v>
      </c>
      <c r="C474" s="15"/>
      <c r="D474" s="15"/>
      <c r="E474" s="16"/>
      <c r="F474" s="17">
        <f>SUBTOTAL(9,F475:F475)</f>
        <v>0</v>
      </c>
    </row>
    <row r="475" spans="1:6" ht="15.75" x14ac:dyDescent="0.25">
      <c r="A475" s="18"/>
      <c r="B475" s="2" t="s">
        <v>111</v>
      </c>
      <c r="C475" s="19">
        <v>4</v>
      </c>
      <c r="D475" s="19" t="s">
        <v>30</v>
      </c>
      <c r="E475" s="50"/>
      <c r="F475" s="21">
        <f>+C475*E475</f>
        <v>0</v>
      </c>
    </row>
    <row r="476" spans="1:6" ht="15.75" x14ac:dyDescent="0.25">
      <c r="A476" s="13">
        <f>+A474+0.01</f>
        <v>8.1799999999999962</v>
      </c>
      <c r="B476" s="14" t="s">
        <v>94</v>
      </c>
      <c r="C476" s="15"/>
      <c r="D476" s="15"/>
      <c r="E476" s="16"/>
      <c r="F476" s="17">
        <f>SUBTOTAL(9,F477:F477)</f>
        <v>0</v>
      </c>
    </row>
    <row r="477" spans="1:6" ht="15.75" x14ac:dyDescent="0.25">
      <c r="A477" s="18"/>
      <c r="B477" s="2" t="s">
        <v>180</v>
      </c>
      <c r="C477" s="19">
        <v>4</v>
      </c>
      <c r="D477" s="19" t="s">
        <v>30</v>
      </c>
      <c r="E477" s="50"/>
      <c r="F477" s="21">
        <f>+C477*E477</f>
        <v>0</v>
      </c>
    </row>
    <row r="478" spans="1:6" ht="15.75" x14ac:dyDescent="0.25">
      <c r="A478" s="13">
        <f>+A476+0.01</f>
        <v>8.1899999999999959</v>
      </c>
      <c r="B478" s="14" t="s">
        <v>97</v>
      </c>
      <c r="C478" s="15"/>
      <c r="D478" s="15"/>
      <c r="E478" s="16"/>
      <c r="F478" s="17">
        <f>SUBTOTAL(9,F479:F483)</f>
        <v>0</v>
      </c>
    </row>
    <row r="479" spans="1:6" ht="15.75" x14ac:dyDescent="0.25">
      <c r="A479" s="18"/>
      <c r="B479" s="2" t="s">
        <v>112</v>
      </c>
      <c r="C479" s="19">
        <v>1</v>
      </c>
      <c r="D479" s="19" t="s">
        <v>30</v>
      </c>
      <c r="E479" s="20"/>
      <c r="F479" s="21">
        <f>+C479*E479</f>
        <v>0</v>
      </c>
    </row>
    <row r="480" spans="1:6" ht="15.75" x14ac:dyDescent="0.25">
      <c r="A480" s="18"/>
      <c r="B480" s="2" t="s">
        <v>98</v>
      </c>
      <c r="C480" s="19">
        <v>1</v>
      </c>
      <c r="D480" s="19" t="s">
        <v>30</v>
      </c>
      <c r="E480" s="20"/>
      <c r="F480" s="21">
        <f>+C480*E480</f>
        <v>0</v>
      </c>
    </row>
    <row r="481" spans="1:6" ht="15.75" x14ac:dyDescent="0.25">
      <c r="A481" s="18"/>
      <c r="B481" s="2" t="s">
        <v>99</v>
      </c>
      <c r="C481" s="19">
        <v>1</v>
      </c>
      <c r="D481" s="19" t="s">
        <v>30</v>
      </c>
      <c r="E481" s="20"/>
      <c r="F481" s="21">
        <f>+C481*E481</f>
        <v>0</v>
      </c>
    </row>
    <row r="482" spans="1:6" ht="15.75" x14ac:dyDescent="0.25">
      <c r="A482" s="18"/>
      <c r="B482" s="2" t="s">
        <v>101</v>
      </c>
      <c r="C482" s="19">
        <v>1</v>
      </c>
      <c r="D482" s="19" t="s">
        <v>30</v>
      </c>
      <c r="E482" s="20"/>
      <c r="F482" s="21">
        <f>+C482*E482</f>
        <v>0</v>
      </c>
    </row>
    <row r="483" spans="1:6" ht="15.75" x14ac:dyDescent="0.25">
      <c r="A483" s="18"/>
      <c r="B483" s="2" t="s">
        <v>102</v>
      </c>
      <c r="C483" s="19">
        <v>1</v>
      </c>
      <c r="D483" s="19" t="s">
        <v>30</v>
      </c>
      <c r="E483" s="20"/>
      <c r="F483" s="21">
        <f>+C483*E483</f>
        <v>0</v>
      </c>
    </row>
    <row r="484" spans="1:6" ht="15.75" x14ac:dyDescent="0.25">
      <c r="A484" s="13">
        <f>+A478+0.01</f>
        <v>8.1999999999999957</v>
      </c>
      <c r="B484" s="14" t="s">
        <v>54</v>
      </c>
      <c r="C484" s="15"/>
      <c r="D484" s="15"/>
      <c r="E484" s="16"/>
      <c r="F484" s="17">
        <f>SUBTOTAL(9,F485:F485)</f>
        <v>0</v>
      </c>
    </row>
    <row r="485" spans="1:6" ht="15.75" x14ac:dyDescent="0.25">
      <c r="A485" s="18"/>
      <c r="B485" s="2" t="s">
        <v>55</v>
      </c>
      <c r="C485" s="19">
        <v>6.69</v>
      </c>
      <c r="D485" s="19" t="s">
        <v>27</v>
      </c>
      <c r="E485" s="50"/>
      <c r="F485" s="21">
        <f>+C485*E485</f>
        <v>0</v>
      </c>
    </row>
    <row r="486" spans="1:6" ht="15.75" x14ac:dyDescent="0.25">
      <c r="A486" s="18"/>
      <c r="C486" s="19"/>
      <c r="D486" s="19"/>
      <c r="E486" s="20"/>
      <c r="F486" s="54"/>
    </row>
    <row r="487" spans="1:6" ht="15.75" x14ac:dyDescent="0.25">
      <c r="A487" s="18"/>
      <c r="C487" s="19"/>
      <c r="D487" s="19"/>
      <c r="E487" s="20"/>
      <c r="F487" s="54">
        <f>SUBTOTAL(9,F426:F486)</f>
        <v>0</v>
      </c>
    </row>
    <row r="488" spans="1:6" ht="19.5" thickBot="1" x14ac:dyDescent="0.35">
      <c r="A488" s="48">
        <f>+A424+1</f>
        <v>9</v>
      </c>
      <c r="B488" s="6" t="s">
        <v>198</v>
      </c>
      <c r="C488" s="49">
        <v>87.54</v>
      </c>
      <c r="D488" s="8"/>
      <c r="E488" s="7"/>
      <c r="F488" s="7"/>
    </row>
    <row r="489" spans="1:6" ht="15.75" thickBot="1" x14ac:dyDescent="0.3">
      <c r="A489" s="9" t="s">
        <v>15</v>
      </c>
      <c r="B489" s="10" t="s">
        <v>16</v>
      </c>
      <c r="C489" s="11" t="s">
        <v>17</v>
      </c>
      <c r="D489" s="10" t="s">
        <v>18</v>
      </c>
      <c r="E489" s="12" t="s">
        <v>19</v>
      </c>
      <c r="F489" s="11" t="s">
        <v>20</v>
      </c>
    </row>
    <row r="490" spans="1:6" ht="15.75" x14ac:dyDescent="0.25">
      <c r="A490" s="13">
        <f>A488+0.01</f>
        <v>9.01</v>
      </c>
      <c r="B490" s="14" t="s">
        <v>21</v>
      </c>
      <c r="C490" s="15"/>
      <c r="D490" s="15"/>
      <c r="E490" s="16"/>
      <c r="F490" s="17">
        <f>SUBTOTAL(9,F491:F492)</f>
        <v>0</v>
      </c>
    </row>
    <row r="491" spans="1:6" ht="15.75" x14ac:dyDescent="0.25">
      <c r="A491" s="18"/>
      <c r="B491" s="2" t="s">
        <v>22</v>
      </c>
      <c r="C491" s="19">
        <f>+[2]Medidas!F194</f>
        <v>153.37100000000001</v>
      </c>
      <c r="D491" s="19" t="s">
        <v>23</v>
      </c>
      <c r="E491" s="50"/>
      <c r="F491" s="21">
        <f>+C491*E491</f>
        <v>0</v>
      </c>
    </row>
    <row r="492" spans="1:6" ht="15.75" x14ac:dyDescent="0.25">
      <c r="A492" s="18"/>
      <c r="B492" s="2" t="s">
        <v>24</v>
      </c>
      <c r="C492" s="19">
        <f>+[2]Medidas!F201</f>
        <v>74.043599999999998</v>
      </c>
      <c r="D492" s="19" t="s">
        <v>23</v>
      </c>
      <c r="E492" s="50"/>
      <c r="F492" s="21">
        <f>+C492*E492</f>
        <v>0</v>
      </c>
    </row>
    <row r="493" spans="1:6" ht="15.75" x14ac:dyDescent="0.25">
      <c r="A493" s="13">
        <f>+A490+0.01</f>
        <v>9.02</v>
      </c>
      <c r="B493" s="14" t="s">
        <v>25</v>
      </c>
      <c r="C493" s="15"/>
      <c r="D493" s="15"/>
      <c r="E493" s="16"/>
      <c r="F493" s="17">
        <f>SUBTOTAL(9,F494:F495)</f>
        <v>0</v>
      </c>
    </row>
    <row r="494" spans="1:6" ht="15.75" x14ac:dyDescent="0.25">
      <c r="A494" s="18"/>
      <c r="B494" s="2" t="s">
        <v>22</v>
      </c>
      <c r="C494" s="19">
        <f>+[2]Medidas!F208</f>
        <v>158.94800000000001</v>
      </c>
      <c r="D494" s="19" t="s">
        <v>23</v>
      </c>
      <c r="E494" s="50"/>
      <c r="F494" s="21">
        <f>+C494*E494</f>
        <v>0</v>
      </c>
    </row>
    <row r="495" spans="1:6" ht="15.75" x14ac:dyDescent="0.25">
      <c r="A495" s="18"/>
      <c r="B495" s="2" t="s">
        <v>26</v>
      </c>
      <c r="C495" s="19">
        <v>20</v>
      </c>
      <c r="D495" s="19" t="s">
        <v>27</v>
      </c>
      <c r="E495" s="50"/>
      <c r="F495" s="21">
        <f>+C495*E495</f>
        <v>0</v>
      </c>
    </row>
    <row r="496" spans="1:6" ht="15.75" x14ac:dyDescent="0.25">
      <c r="A496" s="13">
        <f>+A493+0.01</f>
        <v>9.0299999999999994</v>
      </c>
      <c r="B496" s="14" t="s">
        <v>28</v>
      </c>
      <c r="C496" s="15"/>
      <c r="D496" s="15"/>
      <c r="E496" s="16"/>
      <c r="F496" s="17">
        <f>SUBTOTAL(9,F497:F499)</f>
        <v>0</v>
      </c>
    </row>
    <row r="497" spans="1:6" ht="15.75" x14ac:dyDescent="0.25">
      <c r="A497" s="18"/>
      <c r="B497" s="2" t="s">
        <v>184</v>
      </c>
      <c r="C497" s="19">
        <v>9</v>
      </c>
      <c r="D497" s="19" t="s">
        <v>30</v>
      </c>
      <c r="E497" s="50"/>
      <c r="F497" s="21">
        <f>+C497*E497</f>
        <v>0</v>
      </c>
    </row>
    <row r="498" spans="1:6" ht="15.75" x14ac:dyDescent="0.25">
      <c r="A498" s="18"/>
      <c r="B498" s="2" t="s">
        <v>31</v>
      </c>
      <c r="C498" s="19">
        <v>20</v>
      </c>
      <c r="D498" s="19" t="s">
        <v>27</v>
      </c>
      <c r="E498" s="50"/>
      <c r="F498" s="21">
        <f>+C498*E498</f>
        <v>0</v>
      </c>
    </row>
    <row r="499" spans="1:6" ht="15.75" x14ac:dyDescent="0.25">
      <c r="A499" s="18"/>
      <c r="B499" s="2" t="s">
        <v>59</v>
      </c>
      <c r="C499" s="19">
        <v>2</v>
      </c>
      <c r="D499" s="19" t="s">
        <v>30</v>
      </c>
      <c r="E499" s="50"/>
      <c r="F499" s="21">
        <f>+C499*E499</f>
        <v>0</v>
      </c>
    </row>
    <row r="500" spans="1:6" ht="15.75" x14ac:dyDescent="0.25">
      <c r="A500" s="13">
        <f>+A496+0.01</f>
        <v>9.0399999999999991</v>
      </c>
      <c r="B500" s="14" t="s">
        <v>130</v>
      </c>
      <c r="C500" s="15"/>
      <c r="D500" s="15"/>
      <c r="E500" s="16"/>
      <c r="F500" s="17">
        <f>SUBTOTAL(9,F501:F501)</f>
        <v>0</v>
      </c>
    </row>
    <row r="501" spans="1:6" ht="15.75" x14ac:dyDescent="0.25">
      <c r="A501" s="18"/>
      <c r="B501" s="2" t="s">
        <v>199</v>
      </c>
      <c r="C501" s="19">
        <v>3</v>
      </c>
      <c r="D501" s="19" t="s">
        <v>30</v>
      </c>
      <c r="E501" s="50"/>
      <c r="F501" s="21">
        <f>+C501*E501</f>
        <v>0</v>
      </c>
    </row>
    <row r="502" spans="1:6" ht="15.75" x14ac:dyDescent="0.25">
      <c r="A502" s="13">
        <f>+A500+0.01</f>
        <v>9.0499999999999989</v>
      </c>
      <c r="B502" s="14" t="s">
        <v>33</v>
      </c>
      <c r="C502" s="15"/>
      <c r="D502" s="15"/>
      <c r="E502" s="16"/>
      <c r="F502" s="17">
        <f>SUBTOTAL(9,F503:F504)</f>
        <v>0</v>
      </c>
    </row>
    <row r="503" spans="1:6" ht="15.75" x14ac:dyDescent="0.25">
      <c r="A503" s="18"/>
      <c r="B503" s="2" t="s">
        <v>60</v>
      </c>
      <c r="C503" s="19">
        <f>+C488</f>
        <v>87.54</v>
      </c>
      <c r="D503" s="19" t="s">
        <v>23</v>
      </c>
      <c r="E503" s="50"/>
      <c r="F503" s="21">
        <f>C503*E503</f>
        <v>0</v>
      </c>
    </row>
    <row r="504" spans="1:6" ht="15.75" x14ac:dyDescent="0.25">
      <c r="A504" s="18"/>
      <c r="B504" s="2" t="s">
        <v>61</v>
      </c>
      <c r="C504" s="19">
        <f>+C488</f>
        <v>87.54</v>
      </c>
      <c r="D504" s="19" t="s">
        <v>23</v>
      </c>
      <c r="E504" s="50"/>
      <c r="F504" s="21">
        <f>C504*E504</f>
        <v>0</v>
      </c>
    </row>
    <row r="505" spans="1:6" ht="15.75" x14ac:dyDescent="0.25">
      <c r="A505" s="13">
        <f>+A502+0.01</f>
        <v>9.0599999999999987</v>
      </c>
      <c r="B505" s="14" t="s">
        <v>35</v>
      </c>
      <c r="C505" s="15"/>
      <c r="D505" s="15"/>
      <c r="E505" s="16"/>
      <c r="F505" s="17">
        <f>SUBTOTAL(9,F506:F508)</f>
        <v>0</v>
      </c>
    </row>
    <row r="506" spans="1:6" ht="15.75" x14ac:dyDescent="0.25">
      <c r="A506" s="18"/>
      <c r="B506" s="2" t="s">
        <v>200</v>
      </c>
      <c r="C506" s="19">
        <v>20</v>
      </c>
      <c r="D506" s="19" t="s">
        <v>23</v>
      </c>
      <c r="E506" s="50"/>
      <c r="F506" s="21">
        <f>+C506*E506</f>
        <v>0</v>
      </c>
    </row>
    <row r="507" spans="1:6" ht="15.75" x14ac:dyDescent="0.25">
      <c r="A507" s="18"/>
      <c r="B507" s="2" t="s">
        <v>144</v>
      </c>
      <c r="C507" s="19">
        <v>20</v>
      </c>
      <c r="D507" s="19" t="s">
        <v>23</v>
      </c>
      <c r="E507" s="50"/>
      <c r="F507" s="21">
        <f>+C507*E507</f>
        <v>0</v>
      </c>
    </row>
    <row r="508" spans="1:6" ht="15.75" x14ac:dyDescent="0.25">
      <c r="A508" s="18"/>
      <c r="B508" s="2" t="s">
        <v>64</v>
      </c>
      <c r="C508" s="19">
        <v>15</v>
      </c>
      <c r="D508" s="19" t="s">
        <v>27</v>
      </c>
      <c r="E508" s="50"/>
      <c r="F508" s="21">
        <f>+C508*E508</f>
        <v>0</v>
      </c>
    </row>
    <row r="509" spans="1:6" ht="15.75" x14ac:dyDescent="0.25">
      <c r="A509" s="13">
        <f>+A505+0.01</f>
        <v>9.0699999999999985</v>
      </c>
      <c r="B509" s="14" t="s">
        <v>36</v>
      </c>
      <c r="C509" s="15"/>
      <c r="D509" s="15"/>
      <c r="E509" s="16"/>
      <c r="F509" s="17">
        <f>SUBTOTAL(9,F510:F510)</f>
        <v>0</v>
      </c>
    </row>
    <row r="510" spans="1:6" ht="15.75" x14ac:dyDescent="0.25">
      <c r="A510" s="18"/>
      <c r="B510" s="2" t="s">
        <v>201</v>
      </c>
      <c r="C510" s="19">
        <v>15</v>
      </c>
      <c r="D510" s="19" t="s">
        <v>27</v>
      </c>
      <c r="E510" s="50"/>
      <c r="F510" s="21">
        <f>+C510*E510</f>
        <v>0</v>
      </c>
    </row>
    <row r="511" spans="1:6" ht="15.75" x14ac:dyDescent="0.25">
      <c r="A511" s="13">
        <f>+A509+0.01</f>
        <v>9.0799999999999983</v>
      </c>
      <c r="B511" s="14" t="s">
        <v>38</v>
      </c>
      <c r="C511" s="15"/>
      <c r="D511" s="15"/>
      <c r="E511" s="16"/>
      <c r="F511" s="17">
        <f>SUBTOTAL(9,F512:F514)</f>
        <v>0</v>
      </c>
    </row>
    <row r="512" spans="1:6" ht="15.75" x14ac:dyDescent="0.25">
      <c r="A512" s="18"/>
      <c r="B512" s="2" t="s">
        <v>202</v>
      </c>
      <c r="C512" s="19">
        <v>1</v>
      </c>
      <c r="D512" s="19" t="s">
        <v>30</v>
      </c>
      <c r="E512" s="50"/>
      <c r="F512" s="21">
        <f>+C512*E512</f>
        <v>0</v>
      </c>
    </row>
    <row r="513" spans="1:6" ht="15.75" x14ac:dyDescent="0.25">
      <c r="A513" s="18"/>
      <c r="B513" s="2" t="s">
        <v>203</v>
      </c>
      <c r="C513" s="19">
        <v>1</v>
      </c>
      <c r="D513" s="19" t="s">
        <v>30</v>
      </c>
      <c r="E513" s="50"/>
      <c r="F513" s="21">
        <f>+C513*E513</f>
        <v>0</v>
      </c>
    </row>
    <row r="514" spans="1:6" ht="15.75" x14ac:dyDescent="0.25">
      <c r="A514" s="18"/>
      <c r="B514" s="2" t="s">
        <v>39</v>
      </c>
      <c r="C514" s="19">
        <v>1</v>
      </c>
      <c r="D514" s="19" t="s">
        <v>30</v>
      </c>
      <c r="E514" s="50"/>
      <c r="F514" s="21">
        <f>+C514*E514</f>
        <v>0</v>
      </c>
    </row>
    <row r="515" spans="1:6" ht="15.75" x14ac:dyDescent="0.25">
      <c r="A515" s="13">
        <f>+A511+0.01</f>
        <v>9.0899999999999981</v>
      </c>
      <c r="B515" s="14" t="s">
        <v>40</v>
      </c>
      <c r="C515" s="15"/>
      <c r="D515" s="15"/>
      <c r="E515" s="16"/>
      <c r="F515" s="17">
        <f>SUBTOTAL(9,F516:F516)</f>
        <v>0</v>
      </c>
    </row>
    <row r="516" spans="1:6" ht="15.75" x14ac:dyDescent="0.25">
      <c r="A516" s="18"/>
      <c r="B516" s="2" t="s">
        <v>42</v>
      </c>
      <c r="C516" s="19">
        <v>1</v>
      </c>
      <c r="D516" s="19" t="s">
        <v>30</v>
      </c>
      <c r="E516" s="50"/>
      <c r="F516" s="21">
        <f>+C516*E516</f>
        <v>0</v>
      </c>
    </row>
    <row r="517" spans="1:6" ht="15.75" x14ac:dyDescent="0.25">
      <c r="A517" s="13">
        <f>+A515+0.01</f>
        <v>9.0999999999999979</v>
      </c>
      <c r="B517" s="14" t="s">
        <v>72</v>
      </c>
      <c r="C517" s="15"/>
      <c r="D517" s="15"/>
      <c r="E517" s="16"/>
      <c r="F517" s="17">
        <f>SUBTOTAL(9,F518:F518)</f>
        <v>0</v>
      </c>
    </row>
    <row r="518" spans="1:6" ht="15.75" x14ac:dyDescent="0.25">
      <c r="A518" s="18"/>
      <c r="B518" s="2" t="s">
        <v>204</v>
      </c>
      <c r="C518" s="19">
        <v>1</v>
      </c>
      <c r="D518" s="19" t="s">
        <v>30</v>
      </c>
      <c r="E518" s="50"/>
      <c r="F518" s="21">
        <f>+C518*E518</f>
        <v>0</v>
      </c>
    </row>
    <row r="519" spans="1:6" ht="15.75" x14ac:dyDescent="0.25">
      <c r="A519" s="13">
        <f>+A517+0.01</f>
        <v>9.1099999999999977</v>
      </c>
      <c r="B519" s="14" t="s">
        <v>44</v>
      </c>
      <c r="C519" s="15"/>
      <c r="D519" s="15"/>
      <c r="E519" s="16"/>
      <c r="F519" s="17">
        <f>SUBTOTAL(9,F520:F521)</f>
        <v>0</v>
      </c>
    </row>
    <row r="520" spans="1:6" ht="15.75" x14ac:dyDescent="0.25">
      <c r="A520" s="18"/>
      <c r="B520" s="2" t="s">
        <v>113</v>
      </c>
      <c r="C520" s="19">
        <v>2</v>
      </c>
      <c r="D520" s="19" t="s">
        <v>30</v>
      </c>
      <c r="E520" s="50"/>
      <c r="F520" s="21">
        <f>+C520*E520</f>
        <v>0</v>
      </c>
    </row>
    <row r="521" spans="1:6" ht="15.75" x14ac:dyDescent="0.25">
      <c r="A521" s="18"/>
      <c r="B521" s="2" t="s">
        <v>45</v>
      </c>
      <c r="C521" s="19">
        <v>2</v>
      </c>
      <c r="D521" s="19" t="s">
        <v>30</v>
      </c>
      <c r="E521" s="50"/>
      <c r="F521" s="21">
        <f>+C521*E521</f>
        <v>0</v>
      </c>
    </row>
    <row r="522" spans="1:6" ht="15.75" x14ac:dyDescent="0.25">
      <c r="A522" s="13">
        <f>+A519+0.01</f>
        <v>9.1199999999999974</v>
      </c>
      <c r="B522" s="14" t="s">
        <v>137</v>
      </c>
      <c r="C522" s="15"/>
      <c r="D522" s="15"/>
      <c r="E522" s="16"/>
      <c r="F522" s="17">
        <f>SUBTOTAL(9,F523:F523)</f>
        <v>0</v>
      </c>
    </row>
    <row r="523" spans="1:6" ht="15.75" x14ac:dyDescent="0.25">
      <c r="A523" s="18"/>
      <c r="B523" s="2" t="s">
        <v>205</v>
      </c>
      <c r="C523" s="19">
        <v>9</v>
      </c>
      <c r="D523" s="19" t="s">
        <v>30</v>
      </c>
      <c r="E523" s="50"/>
      <c r="F523" s="21">
        <f>+C523*E523</f>
        <v>0</v>
      </c>
    </row>
    <row r="524" spans="1:6" ht="15.75" x14ac:dyDescent="0.25">
      <c r="A524" s="13">
        <f>+A522+0.01</f>
        <v>9.1299999999999972</v>
      </c>
      <c r="B524" s="14" t="s">
        <v>46</v>
      </c>
      <c r="C524" s="15"/>
      <c r="D524" s="15"/>
      <c r="E524" s="16"/>
      <c r="F524" s="17">
        <f>SUBTOTAL(9,F525:F525)</f>
        <v>0</v>
      </c>
    </row>
    <row r="525" spans="1:6" ht="15.75" x14ac:dyDescent="0.25">
      <c r="A525" s="18"/>
      <c r="B525" s="2" t="s">
        <v>47</v>
      </c>
      <c r="C525" s="19">
        <v>1</v>
      </c>
      <c r="D525" s="19" t="s">
        <v>30</v>
      </c>
      <c r="E525" s="50"/>
      <c r="F525" s="21">
        <f>+C525*E525</f>
        <v>0</v>
      </c>
    </row>
    <row r="526" spans="1:6" ht="15.75" x14ac:dyDescent="0.25">
      <c r="A526" s="13">
        <f>+A524+0.01</f>
        <v>9.139999999999997</v>
      </c>
      <c r="B526" s="14" t="s">
        <v>2</v>
      </c>
      <c r="C526" s="15"/>
      <c r="D526" s="15"/>
      <c r="E526" s="16"/>
      <c r="F526" s="17">
        <f>SUBTOTAL(9,F527:F533)</f>
        <v>0</v>
      </c>
    </row>
    <row r="527" spans="1:6" ht="15.75" x14ac:dyDescent="0.25">
      <c r="A527" s="18"/>
      <c r="B527" s="2" t="s">
        <v>79</v>
      </c>
      <c r="C527" s="19">
        <v>1</v>
      </c>
      <c r="D527" s="19" t="s">
        <v>30</v>
      </c>
      <c r="E527" s="50"/>
      <c r="F527" s="21">
        <f t="shared" ref="F527:F533" si="19">+C527*E527</f>
        <v>0</v>
      </c>
    </row>
    <row r="528" spans="1:6" ht="15.75" x14ac:dyDescent="0.25">
      <c r="A528" s="18"/>
      <c r="B528" s="2" t="s">
        <v>105</v>
      </c>
      <c r="C528" s="19">
        <v>4</v>
      </c>
      <c r="D528" s="19" t="s">
        <v>30</v>
      </c>
      <c r="E528" s="50"/>
      <c r="F528" s="21">
        <f t="shared" si="19"/>
        <v>0</v>
      </c>
    </row>
    <row r="529" spans="1:6" ht="15.75" x14ac:dyDescent="0.25">
      <c r="A529" s="18"/>
      <c r="B529" s="2" t="s">
        <v>159</v>
      </c>
      <c r="C529" s="19">
        <v>1</v>
      </c>
      <c r="D529" s="19" t="s">
        <v>30</v>
      </c>
      <c r="E529" s="50"/>
      <c r="F529" s="21">
        <f t="shared" si="19"/>
        <v>0</v>
      </c>
    </row>
    <row r="530" spans="1:6" ht="15.75" x14ac:dyDescent="0.25">
      <c r="A530" s="18"/>
      <c r="B530" s="2" t="s">
        <v>160</v>
      </c>
      <c r="C530" s="19">
        <v>1</v>
      </c>
      <c r="D530" s="19" t="s">
        <v>30</v>
      </c>
      <c r="E530" s="50"/>
      <c r="F530" s="21">
        <f t="shared" si="19"/>
        <v>0</v>
      </c>
    </row>
    <row r="531" spans="1:6" ht="15.75" x14ac:dyDescent="0.25">
      <c r="A531" s="18"/>
      <c r="B531" s="2" t="s">
        <v>108</v>
      </c>
      <c r="C531" s="19">
        <v>1</v>
      </c>
      <c r="D531" s="19" t="s">
        <v>30</v>
      </c>
      <c r="E531" s="50"/>
      <c r="F531" s="21">
        <f t="shared" si="19"/>
        <v>0</v>
      </c>
    </row>
    <row r="532" spans="1:6" ht="15.75" x14ac:dyDescent="0.25">
      <c r="A532" s="18"/>
      <c r="B532" s="2" t="s">
        <v>109</v>
      </c>
      <c r="C532" s="19">
        <v>1</v>
      </c>
      <c r="D532" s="19" t="s">
        <v>30</v>
      </c>
      <c r="E532" s="50"/>
      <c r="F532" s="21">
        <f t="shared" si="19"/>
        <v>0</v>
      </c>
    </row>
    <row r="533" spans="1:6" ht="15.75" x14ac:dyDescent="0.25">
      <c r="A533" s="18"/>
      <c r="B533" s="2" t="s">
        <v>49</v>
      </c>
      <c r="C533" s="19">
        <v>1</v>
      </c>
      <c r="D533" s="19" t="s">
        <v>30</v>
      </c>
      <c r="E533" s="50"/>
      <c r="F533" s="21">
        <f t="shared" si="19"/>
        <v>0</v>
      </c>
    </row>
    <row r="534" spans="1:6" ht="15.75" x14ac:dyDescent="0.25">
      <c r="A534" s="13">
        <f>+A526+0.01</f>
        <v>9.1499999999999968</v>
      </c>
      <c r="B534" s="14" t="s">
        <v>11</v>
      </c>
      <c r="C534" s="15"/>
      <c r="D534" s="15"/>
      <c r="E534" s="16"/>
      <c r="F534" s="17">
        <f>SUBTOTAL(9,F535:F535)</f>
        <v>0</v>
      </c>
    </row>
    <row r="535" spans="1:6" ht="15.75" x14ac:dyDescent="0.25">
      <c r="A535" s="18"/>
      <c r="B535" s="2" t="s">
        <v>50</v>
      </c>
      <c r="C535" s="19">
        <v>1</v>
      </c>
      <c r="D535" s="19" t="s">
        <v>30</v>
      </c>
      <c r="E535" s="50"/>
      <c r="F535" s="21">
        <f>+C535*E535</f>
        <v>0</v>
      </c>
    </row>
    <row r="536" spans="1:6" ht="15.75" x14ac:dyDescent="0.25">
      <c r="A536" s="13">
        <f>+A534+0.01</f>
        <v>9.1599999999999966</v>
      </c>
      <c r="B536" s="14" t="s">
        <v>83</v>
      </c>
      <c r="C536" s="15"/>
      <c r="D536" s="15"/>
      <c r="E536" s="16"/>
      <c r="F536" s="17">
        <f>SUBTOTAL(9,F537:F537)</f>
        <v>0</v>
      </c>
    </row>
    <row r="537" spans="1:6" ht="15.75" x14ac:dyDescent="0.25">
      <c r="A537" s="18"/>
      <c r="B537" s="2" t="s">
        <v>84</v>
      </c>
      <c r="C537" s="19">
        <v>2</v>
      </c>
      <c r="D537" s="19" t="s">
        <v>30</v>
      </c>
      <c r="E537" s="50"/>
      <c r="F537" s="21">
        <f>+C537*E537</f>
        <v>0</v>
      </c>
    </row>
    <row r="538" spans="1:6" ht="15.75" x14ac:dyDescent="0.25">
      <c r="A538" s="13">
        <f>+A536+0.01</f>
        <v>9.1699999999999964</v>
      </c>
      <c r="B538" s="14" t="s">
        <v>3</v>
      </c>
      <c r="C538" s="15"/>
      <c r="D538" s="15"/>
      <c r="E538" s="16"/>
      <c r="F538" s="17">
        <f>SUBTOTAL(9,F539:F540)</f>
        <v>0</v>
      </c>
    </row>
    <row r="539" spans="1:6" ht="15.75" x14ac:dyDescent="0.25">
      <c r="A539" s="18"/>
      <c r="B539" s="2" t="s">
        <v>206</v>
      </c>
      <c r="C539" s="19">
        <v>35</v>
      </c>
      <c r="D539" s="19" t="s">
        <v>23</v>
      </c>
      <c r="E539" s="50"/>
      <c r="F539" s="21">
        <f>+C539*E539</f>
        <v>0</v>
      </c>
    </row>
    <row r="540" spans="1:6" ht="15.75" x14ac:dyDescent="0.25">
      <c r="A540" s="18"/>
      <c r="B540" s="2" t="s">
        <v>51</v>
      </c>
      <c r="C540" s="19">
        <v>1</v>
      </c>
      <c r="D540" s="19" t="s">
        <v>0</v>
      </c>
      <c r="E540" s="50"/>
      <c r="F540" s="21">
        <f>+C540*E540</f>
        <v>0</v>
      </c>
    </row>
    <row r="541" spans="1:6" ht="15.75" x14ac:dyDescent="0.25">
      <c r="A541" s="13">
        <f>+A538+0.01</f>
        <v>9.1799999999999962</v>
      </c>
      <c r="B541" s="14" t="s">
        <v>86</v>
      </c>
      <c r="C541" s="15"/>
      <c r="D541" s="15"/>
      <c r="E541" s="16"/>
      <c r="F541" s="17">
        <f>SUBTOTAL(9,F542:F544)</f>
        <v>0</v>
      </c>
    </row>
    <row r="542" spans="1:6" ht="15.75" x14ac:dyDescent="0.25">
      <c r="A542" s="18"/>
      <c r="B542" s="2" t="s">
        <v>207</v>
      </c>
      <c r="C542" s="19">
        <v>1</v>
      </c>
      <c r="D542" s="19" t="s">
        <v>30</v>
      </c>
      <c r="E542" s="50"/>
      <c r="F542" s="21">
        <f>+C542*E542</f>
        <v>0</v>
      </c>
    </row>
    <row r="543" spans="1:6" ht="15.75" x14ac:dyDescent="0.25">
      <c r="A543" s="18"/>
      <c r="B543" s="2" t="s">
        <v>208</v>
      </c>
      <c r="C543" s="19">
        <v>6</v>
      </c>
      <c r="D543" s="19" t="s">
        <v>30</v>
      </c>
      <c r="E543" s="50"/>
      <c r="F543" s="21">
        <f>+C543*E543</f>
        <v>0</v>
      </c>
    </row>
    <row r="544" spans="1:6" ht="15.75" x14ac:dyDescent="0.25">
      <c r="A544" s="18"/>
      <c r="B544" s="2" t="s">
        <v>209</v>
      </c>
      <c r="C544" s="19">
        <v>1</v>
      </c>
      <c r="D544" s="19" t="s">
        <v>30</v>
      </c>
      <c r="E544" s="50"/>
      <c r="F544" s="21">
        <f>+C544*E544</f>
        <v>0</v>
      </c>
    </row>
    <row r="545" spans="1:6" ht="15.75" x14ac:dyDescent="0.25">
      <c r="A545" s="13">
        <f>+A541+0.01</f>
        <v>9.1899999999999959</v>
      </c>
      <c r="B545" s="14" t="s">
        <v>94</v>
      </c>
      <c r="C545" s="15"/>
      <c r="D545" s="15"/>
      <c r="E545" s="16"/>
      <c r="F545" s="17">
        <f>SUBTOTAL(9,F546:F546)</f>
        <v>0</v>
      </c>
    </row>
    <row r="546" spans="1:6" ht="15.75" x14ac:dyDescent="0.25">
      <c r="A546" s="18"/>
      <c r="B546" s="2" t="s">
        <v>180</v>
      </c>
      <c r="C546" s="19">
        <v>3</v>
      </c>
      <c r="D546" s="19" t="s">
        <v>30</v>
      </c>
      <c r="E546" s="50"/>
      <c r="F546" s="21">
        <f>+C546*E546</f>
        <v>0</v>
      </c>
    </row>
    <row r="547" spans="1:6" ht="15.75" x14ac:dyDescent="0.25">
      <c r="A547" s="13">
        <f>+A545+0.01</f>
        <v>9.1999999999999957</v>
      </c>
      <c r="B547" s="14" t="s">
        <v>13</v>
      </c>
      <c r="C547" s="15"/>
      <c r="D547" s="15"/>
      <c r="E547" s="16"/>
      <c r="F547" s="17">
        <f>SUBTOTAL(9,F548:F549)</f>
        <v>0</v>
      </c>
    </row>
    <row r="548" spans="1:6" ht="15.75" x14ac:dyDescent="0.25">
      <c r="A548" s="18"/>
      <c r="B548" s="2" t="s">
        <v>95</v>
      </c>
      <c r="C548" s="19">
        <v>1</v>
      </c>
      <c r="D548" s="19" t="s">
        <v>30</v>
      </c>
      <c r="E548" s="50"/>
      <c r="F548" s="21">
        <f>+C548*E548</f>
        <v>0</v>
      </c>
    </row>
    <row r="549" spans="1:6" ht="15.75" x14ac:dyDescent="0.25">
      <c r="A549" s="18"/>
      <c r="B549" s="2" t="s">
        <v>96</v>
      </c>
      <c r="C549" s="19">
        <v>1</v>
      </c>
      <c r="D549" s="19" t="s">
        <v>30</v>
      </c>
      <c r="E549" s="50"/>
      <c r="F549" s="21">
        <f>+C549*E549</f>
        <v>0</v>
      </c>
    </row>
    <row r="550" spans="1:6" ht="15.75" x14ac:dyDescent="0.25">
      <c r="A550" s="13">
        <f>+A547+0.01</f>
        <v>9.2099999999999955</v>
      </c>
      <c r="B550" s="14" t="s">
        <v>97</v>
      </c>
      <c r="C550" s="15"/>
      <c r="D550" s="15"/>
      <c r="E550" s="16"/>
      <c r="F550" s="17">
        <f>SUBTOTAL(9,F551:F552)</f>
        <v>0</v>
      </c>
    </row>
    <row r="551" spans="1:6" ht="15.75" x14ac:dyDescent="0.25">
      <c r="A551" s="18"/>
      <c r="B551" s="2" t="s">
        <v>99</v>
      </c>
      <c r="C551" s="19">
        <v>1</v>
      </c>
      <c r="D551" s="19" t="s">
        <v>30</v>
      </c>
      <c r="E551" s="20"/>
      <c r="F551" s="21">
        <f>+C551*E551</f>
        <v>0</v>
      </c>
    </row>
    <row r="552" spans="1:6" ht="15.75" x14ac:dyDescent="0.25">
      <c r="A552" s="18"/>
      <c r="B552" s="2" t="s">
        <v>193</v>
      </c>
      <c r="C552" s="19">
        <v>1</v>
      </c>
      <c r="D552" s="19" t="s">
        <v>30</v>
      </c>
      <c r="E552" s="20"/>
      <c r="F552" s="21">
        <f>+C552*E552</f>
        <v>0</v>
      </c>
    </row>
    <row r="553" spans="1:6" ht="15.75" x14ac:dyDescent="0.25">
      <c r="A553" s="13">
        <f>+A550+0.01</f>
        <v>9.2199999999999953</v>
      </c>
      <c r="B553" s="14" t="s">
        <v>103</v>
      </c>
      <c r="C553" s="15"/>
      <c r="D553" s="15"/>
      <c r="E553" s="16"/>
      <c r="F553" s="17">
        <f>SUBTOTAL(9,F554:F554)</f>
        <v>0</v>
      </c>
    </row>
    <row r="554" spans="1:6" ht="15.75" x14ac:dyDescent="0.25">
      <c r="A554" s="18"/>
      <c r="B554" s="2" t="s">
        <v>103</v>
      </c>
      <c r="C554" s="19">
        <v>1</v>
      </c>
      <c r="D554" s="19" t="s">
        <v>30</v>
      </c>
      <c r="E554" s="50"/>
      <c r="F554" s="21">
        <f>+C554*E554</f>
        <v>0</v>
      </c>
    </row>
    <row r="555" spans="1:6" ht="15.75" x14ac:dyDescent="0.25">
      <c r="A555" s="13">
        <f>+A553+0.01</f>
        <v>9.2299999999999951</v>
      </c>
      <c r="B555" s="14" t="s">
        <v>54</v>
      </c>
      <c r="C555" s="15"/>
      <c r="D555" s="15"/>
      <c r="E555" s="16"/>
      <c r="F555" s="17">
        <f>SUBTOTAL(9,F556:F556)</f>
        <v>0</v>
      </c>
    </row>
    <row r="556" spans="1:6" ht="15.75" x14ac:dyDescent="0.25">
      <c r="A556" s="18"/>
      <c r="B556" s="2" t="s">
        <v>55</v>
      </c>
      <c r="C556" s="19">
        <v>6.46</v>
      </c>
      <c r="D556" s="19" t="s">
        <v>27</v>
      </c>
      <c r="E556" s="50"/>
      <c r="F556" s="21">
        <f>+C556*E556</f>
        <v>0</v>
      </c>
    </row>
    <row r="557" spans="1:6" ht="15.75" x14ac:dyDescent="0.25">
      <c r="A557" s="13">
        <f>+A555+0.01</f>
        <v>9.2399999999999949</v>
      </c>
      <c r="B557" s="14" t="s">
        <v>150</v>
      </c>
      <c r="C557" s="15"/>
      <c r="D557" s="15"/>
      <c r="E557" s="16"/>
      <c r="F557" s="17">
        <f>SUBTOTAL(9,F558:F558)</f>
        <v>0</v>
      </c>
    </row>
    <row r="558" spans="1:6" ht="15.75" x14ac:dyDescent="0.25">
      <c r="A558" s="18"/>
      <c r="B558" s="2" t="s">
        <v>210</v>
      </c>
      <c r="C558" s="19">
        <v>1</v>
      </c>
      <c r="D558" s="19" t="s">
        <v>23</v>
      </c>
      <c r="E558" s="50"/>
      <c r="F558" s="21">
        <f>+C558*E558</f>
        <v>0</v>
      </c>
    </row>
    <row r="559" spans="1:6" ht="15.75" x14ac:dyDescent="0.25">
      <c r="A559" s="18"/>
      <c r="C559" s="19"/>
      <c r="D559" s="19"/>
      <c r="E559" s="20"/>
      <c r="F559" s="54"/>
    </row>
    <row r="560" spans="1:6" ht="15.75" x14ac:dyDescent="0.25">
      <c r="A560" s="18"/>
      <c r="C560" s="19"/>
      <c r="D560" s="19"/>
      <c r="E560" s="20"/>
      <c r="F560" s="54">
        <f>SUBTOTAL(9,F490:F559)</f>
        <v>0</v>
      </c>
    </row>
    <row r="561" spans="1:6" ht="19.5" thickBot="1" x14ac:dyDescent="0.35">
      <c r="A561" s="48">
        <f>+A488+1</f>
        <v>10</v>
      </c>
      <c r="B561" s="6" t="s">
        <v>211</v>
      </c>
      <c r="C561" s="49">
        <v>102.87</v>
      </c>
      <c r="D561" s="30"/>
      <c r="E561" s="31"/>
      <c r="F561" s="31"/>
    </row>
    <row r="562" spans="1:6" ht="15.75" thickBot="1" x14ac:dyDescent="0.3">
      <c r="A562" s="9" t="s">
        <v>15</v>
      </c>
      <c r="B562" s="10" t="s">
        <v>16</v>
      </c>
      <c r="C562" s="11" t="s">
        <v>17</v>
      </c>
      <c r="D562" s="10" t="s">
        <v>18</v>
      </c>
      <c r="E562" s="12" t="s">
        <v>19</v>
      </c>
      <c r="F562" s="11" t="s">
        <v>20</v>
      </c>
    </row>
    <row r="563" spans="1:6" ht="15.75" x14ac:dyDescent="0.25">
      <c r="A563" s="13">
        <f>A561+0.01</f>
        <v>10.01</v>
      </c>
      <c r="B563" s="14" t="s">
        <v>21</v>
      </c>
      <c r="C563" s="15"/>
      <c r="D563" s="15"/>
      <c r="E563" s="16"/>
      <c r="F563" s="17">
        <f>SUBTOTAL(9,F564:F565)</f>
        <v>0</v>
      </c>
    </row>
    <row r="564" spans="1:6" ht="15.75" x14ac:dyDescent="0.25">
      <c r="A564" s="18"/>
      <c r="B564" s="2" t="s">
        <v>22</v>
      </c>
      <c r="C564" s="19">
        <f>+[2]Medidas!F219</f>
        <v>166.017</v>
      </c>
      <c r="D564" s="19" t="s">
        <v>23</v>
      </c>
      <c r="E564" s="50"/>
      <c r="F564" s="21">
        <f>+C564*E564</f>
        <v>0</v>
      </c>
    </row>
    <row r="565" spans="1:6" ht="15.75" x14ac:dyDescent="0.25">
      <c r="A565" s="18"/>
      <c r="B565" s="2" t="s">
        <v>24</v>
      </c>
      <c r="C565" s="19">
        <f>+[2]Medidas!F226</f>
        <v>14.669</v>
      </c>
      <c r="D565" s="19" t="s">
        <v>23</v>
      </c>
      <c r="E565" s="50"/>
      <c r="F565" s="21">
        <f>+C565*E565</f>
        <v>0</v>
      </c>
    </row>
    <row r="566" spans="1:6" ht="15.75" x14ac:dyDescent="0.25">
      <c r="A566" s="13">
        <f>+A563+0.01</f>
        <v>10.02</v>
      </c>
      <c r="B566" s="14" t="s">
        <v>25</v>
      </c>
      <c r="C566" s="15"/>
      <c r="D566" s="15"/>
      <c r="E566" s="16"/>
      <c r="F566" s="17">
        <f>SUBTOTAL(9,F567:F569)</f>
        <v>0</v>
      </c>
    </row>
    <row r="567" spans="1:6" ht="15.75" x14ac:dyDescent="0.25">
      <c r="A567" s="18"/>
      <c r="B567" s="2" t="s">
        <v>22</v>
      </c>
      <c r="C567" s="19">
        <f>+[2]Medidas!F232</f>
        <v>110.13999999999999</v>
      </c>
      <c r="D567" s="19" t="s">
        <v>23</v>
      </c>
      <c r="E567" s="50"/>
      <c r="F567" s="21">
        <f>+C567*E567</f>
        <v>0</v>
      </c>
    </row>
    <row r="568" spans="1:6" ht="15.75" x14ac:dyDescent="0.25">
      <c r="A568" s="18"/>
      <c r="B568" s="2" t="s">
        <v>56</v>
      </c>
      <c r="C568" s="19">
        <v>12</v>
      </c>
      <c r="D568" s="19" t="s">
        <v>23</v>
      </c>
      <c r="E568" s="50"/>
      <c r="F568" s="21">
        <f>+C568*E568</f>
        <v>0</v>
      </c>
    </row>
    <row r="569" spans="1:6" ht="15.75" x14ac:dyDescent="0.25">
      <c r="A569" s="18"/>
      <c r="B569" s="2" t="s">
        <v>26</v>
      </c>
      <c r="C569" s="19">
        <v>15</v>
      </c>
      <c r="D569" s="19" t="s">
        <v>27</v>
      </c>
      <c r="E569" s="50"/>
      <c r="F569" s="21">
        <f>+C569*E569</f>
        <v>0</v>
      </c>
    </row>
    <row r="570" spans="1:6" ht="15.75" x14ac:dyDescent="0.25">
      <c r="A570" s="13">
        <f>+A566+0.01</f>
        <v>10.029999999999999</v>
      </c>
      <c r="B570" s="14" t="s">
        <v>28</v>
      </c>
      <c r="C570" s="15"/>
      <c r="D570" s="15"/>
      <c r="E570" s="16"/>
      <c r="F570" s="17">
        <f>SUBTOTAL(9,F571:F574)</f>
        <v>0</v>
      </c>
    </row>
    <row r="571" spans="1:6" ht="15.75" x14ac:dyDescent="0.25">
      <c r="A571" s="18"/>
      <c r="B571" s="2" t="s">
        <v>212</v>
      </c>
      <c r="C571" s="19">
        <v>6</v>
      </c>
      <c r="D571" s="19" t="s">
        <v>30</v>
      </c>
      <c r="E571" s="50"/>
      <c r="F571" s="21">
        <f t="shared" ref="F571:F574" si="20">+C571*E571</f>
        <v>0</v>
      </c>
    </row>
    <row r="572" spans="1:6" ht="15.75" x14ac:dyDescent="0.25">
      <c r="A572" s="18"/>
      <c r="B572" s="2" t="s">
        <v>213</v>
      </c>
      <c r="C572" s="19">
        <v>1</v>
      </c>
      <c r="D572" s="19" t="s">
        <v>30</v>
      </c>
      <c r="E572" s="50"/>
      <c r="F572" s="21">
        <f t="shared" si="20"/>
        <v>0</v>
      </c>
    </row>
    <row r="573" spans="1:6" ht="15.75" x14ac:dyDescent="0.25">
      <c r="A573" s="18"/>
      <c r="B573" s="2" t="s">
        <v>31</v>
      </c>
      <c r="C573" s="19">
        <v>5.9</v>
      </c>
      <c r="D573" s="19" t="s">
        <v>27</v>
      </c>
      <c r="E573" s="50"/>
      <c r="F573" s="21">
        <f>+C573*E573</f>
        <v>0</v>
      </c>
    </row>
    <row r="574" spans="1:6" ht="15.75" x14ac:dyDescent="0.25">
      <c r="A574" s="18"/>
      <c r="B574" s="2" t="s">
        <v>59</v>
      </c>
      <c r="C574" s="19">
        <v>3</v>
      </c>
      <c r="D574" s="19" t="s">
        <v>30</v>
      </c>
      <c r="E574" s="50"/>
      <c r="F574" s="21">
        <f t="shared" si="20"/>
        <v>0</v>
      </c>
    </row>
    <row r="575" spans="1:6" ht="15.75" x14ac:dyDescent="0.25">
      <c r="A575" s="13">
        <f>+A570+0.01</f>
        <v>10.039999999999999</v>
      </c>
      <c r="B575" s="14" t="s">
        <v>130</v>
      </c>
      <c r="C575" s="15"/>
      <c r="D575" s="15"/>
      <c r="E575" s="16"/>
      <c r="F575" s="17">
        <f>SUBTOTAL(9,F576:F576)</f>
        <v>0</v>
      </c>
    </row>
    <row r="576" spans="1:6" ht="15.75" x14ac:dyDescent="0.25">
      <c r="A576" s="18"/>
      <c r="B576" s="2" t="s">
        <v>32</v>
      </c>
      <c r="C576" s="19">
        <v>1</v>
      </c>
      <c r="D576" s="19" t="s">
        <v>30</v>
      </c>
      <c r="E576" s="50"/>
      <c r="F576" s="21">
        <f>+C576*E576</f>
        <v>0</v>
      </c>
    </row>
    <row r="577" spans="1:6" ht="15.75" x14ac:dyDescent="0.25">
      <c r="A577" s="13">
        <f>+A575+0.01</f>
        <v>10.049999999999999</v>
      </c>
      <c r="B577" s="14" t="s">
        <v>36</v>
      </c>
      <c r="C577" s="15"/>
      <c r="D577" s="15"/>
      <c r="E577" s="16"/>
      <c r="F577" s="17">
        <f>SUBTOTAL(9,F578:F579)</f>
        <v>0</v>
      </c>
    </row>
    <row r="578" spans="1:6" ht="15.75" x14ac:dyDescent="0.25">
      <c r="A578" s="18"/>
      <c r="B578" s="2" t="s">
        <v>123</v>
      </c>
      <c r="C578" s="19">
        <v>15</v>
      </c>
      <c r="D578" s="19" t="s">
        <v>27</v>
      </c>
      <c r="E578" s="50"/>
      <c r="F578" s="21">
        <f t="shared" ref="F578" si="21">+C578*E578</f>
        <v>0</v>
      </c>
    </row>
    <row r="579" spans="1:6" ht="15.75" x14ac:dyDescent="0.25">
      <c r="A579" s="18"/>
      <c r="B579" s="2" t="s">
        <v>214</v>
      </c>
      <c r="C579" s="19">
        <v>3</v>
      </c>
      <c r="D579" s="19" t="s">
        <v>30</v>
      </c>
      <c r="E579" s="20"/>
      <c r="F579" s="21">
        <f>+C579*E579</f>
        <v>0</v>
      </c>
    </row>
    <row r="580" spans="1:6" ht="15.75" x14ac:dyDescent="0.25">
      <c r="A580" s="13">
        <f>+A577+0.01</f>
        <v>10.059999999999999</v>
      </c>
      <c r="B580" s="14" t="s">
        <v>38</v>
      </c>
      <c r="C580" s="15"/>
      <c r="D580" s="15"/>
      <c r="E580" s="16"/>
      <c r="F580" s="17">
        <f>SUBTOTAL(9,F581:F581)</f>
        <v>0</v>
      </c>
    </row>
    <row r="581" spans="1:6" ht="15.75" x14ac:dyDescent="0.25">
      <c r="A581" s="18"/>
      <c r="B581" s="2" t="s">
        <v>215</v>
      </c>
      <c r="C581" s="19">
        <v>1</v>
      </c>
      <c r="D581" s="19" t="s">
        <v>30</v>
      </c>
      <c r="E581" s="50"/>
      <c r="F581" s="21">
        <f>+C581*E581</f>
        <v>0</v>
      </c>
    </row>
    <row r="582" spans="1:6" ht="15.75" x14ac:dyDescent="0.25">
      <c r="A582" s="13">
        <f>+A580+0.01</f>
        <v>10.069999999999999</v>
      </c>
      <c r="B582" s="14" t="s">
        <v>40</v>
      </c>
      <c r="C582" s="15"/>
      <c r="D582" s="15"/>
      <c r="E582" s="16"/>
      <c r="F582" s="17">
        <f>SUBTOTAL(9,F583:F583)</f>
        <v>0</v>
      </c>
    </row>
    <row r="583" spans="1:6" ht="15.75" x14ac:dyDescent="0.25">
      <c r="A583" s="18"/>
      <c r="B583" s="2" t="s">
        <v>42</v>
      </c>
      <c r="C583" s="19">
        <v>2</v>
      </c>
      <c r="D583" s="19" t="s">
        <v>30</v>
      </c>
      <c r="E583" s="50"/>
      <c r="F583" s="21">
        <f>+C583*E583</f>
        <v>0</v>
      </c>
    </row>
    <row r="584" spans="1:6" ht="15.75" x14ac:dyDescent="0.25">
      <c r="A584" s="13">
        <f>+A582+0.01</f>
        <v>10.079999999999998</v>
      </c>
      <c r="B584" s="14" t="s">
        <v>75</v>
      </c>
      <c r="C584" s="15"/>
      <c r="D584" s="15"/>
      <c r="E584" s="16"/>
      <c r="F584" s="17">
        <f>SUBTOTAL(9,F585:F585)</f>
        <v>0</v>
      </c>
    </row>
    <row r="585" spans="1:6" ht="15.75" x14ac:dyDescent="0.25">
      <c r="A585" s="18"/>
      <c r="B585" s="2" t="s">
        <v>76</v>
      </c>
      <c r="C585" s="19">
        <v>1</v>
      </c>
      <c r="D585" s="19" t="s">
        <v>30</v>
      </c>
      <c r="E585" s="20"/>
      <c r="F585" s="21">
        <f>+C585*E585</f>
        <v>0</v>
      </c>
    </row>
    <row r="586" spans="1:6" ht="15.75" x14ac:dyDescent="0.25">
      <c r="A586" s="13">
        <f>+A584+0.01</f>
        <v>10.089999999999998</v>
      </c>
      <c r="B586" s="14" t="s">
        <v>44</v>
      </c>
      <c r="C586" s="15"/>
      <c r="D586" s="15"/>
      <c r="E586" s="16"/>
      <c r="F586" s="17">
        <f>SUBTOTAL(9,F587:F589)</f>
        <v>0</v>
      </c>
    </row>
    <row r="587" spans="1:6" ht="15.75" x14ac:dyDescent="0.25">
      <c r="A587" s="18"/>
      <c r="B587" s="2" t="s">
        <v>113</v>
      </c>
      <c r="C587" s="19">
        <v>2</v>
      </c>
      <c r="D587" s="19" t="s">
        <v>30</v>
      </c>
      <c r="E587" s="50"/>
      <c r="F587" s="21">
        <f>+C587*E587</f>
        <v>0</v>
      </c>
    </row>
    <row r="588" spans="1:6" ht="15.75" x14ac:dyDescent="0.25">
      <c r="A588" s="18"/>
      <c r="B588" s="2" t="s">
        <v>45</v>
      </c>
      <c r="C588" s="19">
        <v>2</v>
      </c>
      <c r="D588" s="19" t="s">
        <v>30</v>
      </c>
      <c r="E588" s="50"/>
      <c r="F588" s="21">
        <f>+C588*E588</f>
        <v>0</v>
      </c>
    </row>
    <row r="589" spans="1:6" ht="15.75" x14ac:dyDescent="0.25">
      <c r="A589" s="18"/>
      <c r="B589" s="2" t="s">
        <v>77</v>
      </c>
      <c r="C589" s="19">
        <v>13</v>
      </c>
      <c r="D589" s="19" t="s">
        <v>30</v>
      </c>
      <c r="E589" s="20"/>
      <c r="F589" s="21">
        <f>+C589*E589</f>
        <v>0</v>
      </c>
    </row>
    <row r="590" spans="1:6" ht="15.75" x14ac:dyDescent="0.25">
      <c r="A590" s="13">
        <f>+A586+0.01</f>
        <v>10.099999999999998</v>
      </c>
      <c r="B590" s="14" t="s">
        <v>2</v>
      </c>
      <c r="C590" s="15"/>
      <c r="D590" s="15"/>
      <c r="E590" s="16"/>
      <c r="F590" s="17">
        <f>SUBTOTAL(9,F591:F596)</f>
        <v>0</v>
      </c>
    </row>
    <row r="591" spans="1:6" ht="15.75" x14ac:dyDescent="0.25">
      <c r="A591" s="18"/>
      <c r="B591" s="2" t="s">
        <v>216</v>
      </c>
      <c r="C591" s="19">
        <v>1</v>
      </c>
      <c r="D591" s="19" t="s">
        <v>30</v>
      </c>
      <c r="E591" s="50"/>
      <c r="F591" s="21">
        <f t="shared" ref="F591:F596" si="22">+C591*E591</f>
        <v>0</v>
      </c>
    </row>
    <row r="592" spans="1:6" ht="15.75" x14ac:dyDescent="0.25">
      <c r="A592" s="18"/>
      <c r="B592" s="2" t="s">
        <v>81</v>
      </c>
      <c r="C592" s="19">
        <v>1</v>
      </c>
      <c r="D592" s="19" t="s">
        <v>30</v>
      </c>
      <c r="E592" s="50"/>
      <c r="F592" s="21">
        <f t="shared" si="22"/>
        <v>0</v>
      </c>
    </row>
    <row r="593" spans="1:6" ht="15.75" x14ac:dyDescent="0.25">
      <c r="A593" s="18"/>
      <c r="B593" s="2" t="s">
        <v>159</v>
      </c>
      <c r="C593" s="19">
        <v>1</v>
      </c>
      <c r="D593" s="19" t="s">
        <v>30</v>
      </c>
      <c r="E593" s="50"/>
      <c r="F593" s="21">
        <f t="shared" si="22"/>
        <v>0</v>
      </c>
    </row>
    <row r="594" spans="1:6" ht="15.75" x14ac:dyDescent="0.25">
      <c r="A594" s="18"/>
      <c r="B594" s="2" t="s">
        <v>160</v>
      </c>
      <c r="C594" s="19">
        <v>1</v>
      </c>
      <c r="D594" s="19" t="s">
        <v>30</v>
      </c>
      <c r="E594" s="50"/>
      <c r="F594" s="21">
        <f t="shared" si="22"/>
        <v>0</v>
      </c>
    </row>
    <row r="595" spans="1:6" ht="15.75" x14ac:dyDescent="0.25">
      <c r="A595" s="18"/>
      <c r="B595" s="2" t="s">
        <v>109</v>
      </c>
      <c r="C595" s="19">
        <v>1</v>
      </c>
      <c r="D595" s="19" t="s">
        <v>30</v>
      </c>
      <c r="E595" s="50"/>
      <c r="F595" s="21">
        <f t="shared" si="22"/>
        <v>0</v>
      </c>
    </row>
    <row r="596" spans="1:6" ht="15.75" x14ac:dyDescent="0.25">
      <c r="A596" s="18"/>
      <c r="B596" s="2" t="s">
        <v>49</v>
      </c>
      <c r="C596" s="19">
        <v>1</v>
      </c>
      <c r="D596" s="19" t="s">
        <v>30</v>
      </c>
      <c r="E596" s="50"/>
      <c r="F596" s="21">
        <f t="shared" si="22"/>
        <v>0</v>
      </c>
    </row>
    <row r="597" spans="1:6" ht="15.75" x14ac:dyDescent="0.25">
      <c r="A597" s="13">
        <f>+A590+0.01</f>
        <v>10.109999999999998</v>
      </c>
      <c r="B597" s="14" t="s">
        <v>11</v>
      </c>
      <c r="C597" s="15"/>
      <c r="D597" s="15"/>
      <c r="E597" s="16"/>
      <c r="F597" s="17">
        <f>SUBTOTAL(9,F598:F599)</f>
        <v>0</v>
      </c>
    </row>
    <row r="598" spans="1:6" ht="15.75" x14ac:dyDescent="0.25">
      <c r="A598" s="18"/>
      <c r="B598" s="2" t="s">
        <v>82</v>
      </c>
      <c r="C598" s="19">
        <v>1</v>
      </c>
      <c r="D598" s="19" t="s">
        <v>30</v>
      </c>
      <c r="E598" s="50"/>
      <c r="F598" s="21">
        <f>+C598*E598</f>
        <v>0</v>
      </c>
    </row>
    <row r="599" spans="1:6" ht="15.75" x14ac:dyDescent="0.25">
      <c r="A599" s="18"/>
      <c r="B599" s="2" t="s">
        <v>50</v>
      </c>
      <c r="C599" s="19">
        <v>1</v>
      </c>
      <c r="D599" s="19" t="s">
        <v>30</v>
      </c>
      <c r="E599" s="50"/>
      <c r="F599" s="21">
        <f>+C599*E599</f>
        <v>0</v>
      </c>
    </row>
    <row r="600" spans="1:6" ht="15.75" x14ac:dyDescent="0.25">
      <c r="A600" s="13">
        <f>+A597+0.01</f>
        <v>10.119999999999997</v>
      </c>
      <c r="B600" s="14" t="s">
        <v>83</v>
      </c>
      <c r="C600" s="15"/>
      <c r="D600" s="15"/>
      <c r="E600" s="16"/>
      <c r="F600" s="17">
        <f>SUBTOTAL(9,F601:F601)</f>
        <v>0</v>
      </c>
    </row>
    <row r="601" spans="1:6" ht="15.75" x14ac:dyDescent="0.25">
      <c r="A601" s="18"/>
      <c r="B601" s="2" t="s">
        <v>84</v>
      </c>
      <c r="C601" s="19">
        <v>1</v>
      </c>
      <c r="D601" s="19" t="s">
        <v>30</v>
      </c>
      <c r="E601" s="50"/>
      <c r="F601" s="21">
        <f>+C601*E601</f>
        <v>0</v>
      </c>
    </row>
    <row r="602" spans="1:6" ht="15.75" x14ac:dyDescent="0.25">
      <c r="A602" s="13">
        <f>+A600+0.01</f>
        <v>10.129999999999997</v>
      </c>
      <c r="B602" s="14" t="s">
        <v>3</v>
      </c>
      <c r="C602" s="15"/>
      <c r="D602" s="15"/>
      <c r="E602" s="16"/>
      <c r="F602" s="17">
        <f>SUBTOTAL(9,F603:F603)</f>
        <v>0</v>
      </c>
    </row>
    <row r="603" spans="1:6" ht="15.75" x14ac:dyDescent="0.25">
      <c r="A603" s="18"/>
      <c r="B603" s="2" t="s">
        <v>51</v>
      </c>
      <c r="C603" s="19">
        <v>1</v>
      </c>
      <c r="D603" s="19" t="s">
        <v>0</v>
      </c>
      <c r="E603" s="50"/>
      <c r="F603" s="21">
        <f>+C603*E603</f>
        <v>0</v>
      </c>
    </row>
    <row r="604" spans="1:6" ht="15.75" x14ac:dyDescent="0.25">
      <c r="A604" s="13">
        <f>+A602+0.01</f>
        <v>10.139999999999997</v>
      </c>
      <c r="B604" s="14" t="s">
        <v>86</v>
      </c>
      <c r="C604" s="15"/>
      <c r="D604" s="15"/>
      <c r="E604" s="16"/>
      <c r="F604" s="17">
        <f>SUBTOTAL(9,F605:F606)</f>
        <v>0</v>
      </c>
    </row>
    <row r="605" spans="1:6" ht="15.75" x14ac:dyDescent="0.25">
      <c r="A605" s="18"/>
      <c r="B605" s="2" t="s">
        <v>217</v>
      </c>
      <c r="C605" s="19">
        <v>6</v>
      </c>
      <c r="D605" s="19" t="s">
        <v>30</v>
      </c>
      <c r="E605" s="50"/>
      <c r="F605" s="21">
        <f>+C605*E605</f>
        <v>0</v>
      </c>
    </row>
    <row r="606" spans="1:6" ht="15.75" x14ac:dyDescent="0.25">
      <c r="A606" s="18"/>
      <c r="B606" s="2" t="s">
        <v>196</v>
      </c>
      <c r="C606" s="19">
        <v>3</v>
      </c>
      <c r="D606" s="19" t="s">
        <v>30</v>
      </c>
      <c r="E606" s="50"/>
      <c r="F606" s="21">
        <f>+C606*E606</f>
        <v>0</v>
      </c>
    </row>
    <row r="607" spans="1:6" ht="15.75" x14ac:dyDescent="0.25">
      <c r="A607" s="13">
        <f>+A604+0.01</f>
        <v>10.149999999999997</v>
      </c>
      <c r="B607" s="14" t="s">
        <v>52</v>
      </c>
      <c r="C607" s="15"/>
      <c r="D607" s="15"/>
      <c r="E607" s="16"/>
      <c r="F607" s="17">
        <f>SUBTOTAL(9,F608:F608)</f>
        <v>0</v>
      </c>
    </row>
    <row r="608" spans="1:6" ht="15.75" x14ac:dyDescent="0.25">
      <c r="A608" s="18"/>
      <c r="B608" s="2" t="s">
        <v>53</v>
      </c>
      <c r="C608" s="19">
        <v>3</v>
      </c>
      <c r="D608" s="19" t="s">
        <v>30</v>
      </c>
      <c r="E608" s="50"/>
      <c r="F608" s="21">
        <f>+C608*E608</f>
        <v>0</v>
      </c>
    </row>
    <row r="609" spans="1:6" s="22" customFormat="1" ht="15.75" x14ac:dyDescent="0.25">
      <c r="A609" s="13">
        <f>+A607+0.01</f>
        <v>10.159999999999997</v>
      </c>
      <c r="B609" s="14" t="s">
        <v>110</v>
      </c>
      <c r="C609" s="15"/>
      <c r="D609" s="15"/>
      <c r="E609" s="16"/>
      <c r="F609" s="17">
        <f>SUBTOTAL(9,F610:F610)</f>
        <v>0</v>
      </c>
    </row>
    <row r="610" spans="1:6" ht="15.75" x14ac:dyDescent="0.25">
      <c r="A610" s="18"/>
      <c r="B610" s="2" t="s">
        <v>111</v>
      </c>
      <c r="C610" s="19">
        <v>4</v>
      </c>
      <c r="D610" s="19" t="s">
        <v>30</v>
      </c>
      <c r="E610" s="50"/>
      <c r="F610" s="21">
        <f>+C610*E610</f>
        <v>0</v>
      </c>
    </row>
    <row r="611" spans="1:6" ht="15.75" x14ac:dyDescent="0.25">
      <c r="A611" s="13">
        <f>+A609+0.01</f>
        <v>10.169999999999996</v>
      </c>
      <c r="B611" s="14" t="s">
        <v>13</v>
      </c>
      <c r="C611" s="15"/>
      <c r="D611" s="15"/>
      <c r="E611" s="16"/>
      <c r="F611" s="17">
        <f>SUBTOTAL(9,F612:F613)</f>
        <v>0</v>
      </c>
    </row>
    <row r="612" spans="1:6" ht="15.75" x14ac:dyDescent="0.25">
      <c r="A612" s="18"/>
      <c r="B612" s="2" t="s">
        <v>95</v>
      </c>
      <c r="C612" s="19">
        <v>1</v>
      </c>
      <c r="D612" s="19" t="s">
        <v>30</v>
      </c>
      <c r="E612" s="50"/>
      <c r="F612" s="21">
        <f>+C612*E612</f>
        <v>0</v>
      </c>
    </row>
    <row r="613" spans="1:6" ht="15.75" x14ac:dyDescent="0.25">
      <c r="A613" s="18"/>
      <c r="B613" s="2" t="s">
        <v>96</v>
      </c>
      <c r="C613" s="19">
        <v>1</v>
      </c>
      <c r="D613" s="19" t="s">
        <v>30</v>
      </c>
      <c r="E613" s="50"/>
      <c r="F613" s="21">
        <f>+C613*E613</f>
        <v>0</v>
      </c>
    </row>
    <row r="614" spans="1:6" ht="15.75" x14ac:dyDescent="0.25">
      <c r="A614" s="13">
        <f>+A611+0.01</f>
        <v>10.179999999999996</v>
      </c>
      <c r="B614" s="14" t="s">
        <v>103</v>
      </c>
      <c r="C614" s="15"/>
      <c r="D614" s="15"/>
      <c r="E614" s="16"/>
      <c r="F614" s="17">
        <f>SUBTOTAL(9,F615:F615)</f>
        <v>0</v>
      </c>
    </row>
    <row r="615" spans="1:6" ht="15.75" x14ac:dyDescent="0.25">
      <c r="A615" s="18"/>
      <c r="B615" s="2" t="s">
        <v>103</v>
      </c>
      <c r="C615" s="19">
        <v>2</v>
      </c>
      <c r="D615" s="19" t="s">
        <v>30</v>
      </c>
      <c r="E615" s="50"/>
      <c r="F615" s="21">
        <f>+C615*E615</f>
        <v>0</v>
      </c>
    </row>
    <row r="616" spans="1:6" ht="15.75" x14ac:dyDescent="0.25">
      <c r="A616" s="13">
        <f>+A614+0.01</f>
        <v>10.189999999999996</v>
      </c>
      <c r="B616" s="14" t="s">
        <v>54</v>
      </c>
      <c r="C616" s="15"/>
      <c r="D616" s="15"/>
      <c r="E616" s="16"/>
      <c r="F616" s="17">
        <f>SUBTOTAL(9,F617:F617)</f>
        <v>0</v>
      </c>
    </row>
    <row r="617" spans="1:6" ht="15.75" x14ac:dyDescent="0.25">
      <c r="A617" s="18"/>
      <c r="B617" s="2" t="s">
        <v>55</v>
      </c>
      <c r="C617" s="19">
        <v>6.54</v>
      </c>
      <c r="D617" s="19" t="s">
        <v>27</v>
      </c>
      <c r="E617" s="50"/>
      <c r="F617" s="21">
        <f>+C617*E617</f>
        <v>0</v>
      </c>
    </row>
    <row r="618" spans="1:6" ht="15.75" x14ac:dyDescent="0.25">
      <c r="A618" s="18"/>
      <c r="C618" s="19"/>
      <c r="D618" s="19"/>
      <c r="E618" s="20"/>
      <c r="F618" s="54"/>
    </row>
    <row r="619" spans="1:6" ht="15.75" x14ac:dyDescent="0.25">
      <c r="A619" s="18"/>
      <c r="C619" s="19"/>
      <c r="D619" s="19"/>
      <c r="E619" s="20"/>
      <c r="F619" s="54">
        <f>SUBTOTAL(9,F563:F618)</f>
        <v>0</v>
      </c>
    </row>
    <row r="620" spans="1:6" ht="19.5" thickBot="1" x14ac:dyDescent="0.35">
      <c r="A620" s="48">
        <f>+A561+1</f>
        <v>11</v>
      </c>
      <c r="B620" s="6" t="s">
        <v>227</v>
      </c>
      <c r="C620" s="49">
        <v>59.62</v>
      </c>
      <c r="D620" s="8"/>
      <c r="E620" s="7"/>
      <c r="F620" s="7"/>
    </row>
    <row r="621" spans="1:6" ht="15.75" thickBot="1" x14ac:dyDescent="0.3">
      <c r="A621" s="9" t="s">
        <v>15</v>
      </c>
      <c r="B621" s="10" t="s">
        <v>16</v>
      </c>
      <c r="C621" s="11" t="s">
        <v>17</v>
      </c>
      <c r="D621" s="10" t="s">
        <v>18</v>
      </c>
      <c r="E621" s="12" t="s">
        <v>19</v>
      </c>
      <c r="F621" s="11" t="s">
        <v>20</v>
      </c>
    </row>
    <row r="622" spans="1:6" ht="15.75" x14ac:dyDescent="0.25">
      <c r="A622" s="13">
        <f>A620+0.01</f>
        <v>11.01</v>
      </c>
      <c r="B622" s="14" t="s">
        <v>21</v>
      </c>
      <c r="C622" s="15"/>
      <c r="D622" s="15"/>
      <c r="E622" s="16"/>
      <c r="F622" s="17">
        <f>SUBTOTAL(9,F623:F624)</f>
        <v>0</v>
      </c>
    </row>
    <row r="623" spans="1:6" ht="15.75" x14ac:dyDescent="0.25">
      <c r="A623" s="18"/>
      <c r="B623" s="2" t="s">
        <v>22</v>
      </c>
      <c r="C623" s="19">
        <f>+[2]Medidas!F268</f>
        <v>131.13319999999999</v>
      </c>
      <c r="D623" s="19" t="s">
        <v>23</v>
      </c>
      <c r="E623" s="50"/>
      <c r="F623" s="21">
        <f>+C623*E623</f>
        <v>0</v>
      </c>
    </row>
    <row r="624" spans="1:6" ht="15.75" x14ac:dyDescent="0.25">
      <c r="A624" s="18"/>
      <c r="B624" s="2" t="s">
        <v>24</v>
      </c>
      <c r="C624" s="19">
        <f>+[2]Medidas!F275</f>
        <v>40.828700000000012</v>
      </c>
      <c r="D624" s="19" t="s">
        <v>23</v>
      </c>
      <c r="E624" s="50"/>
      <c r="F624" s="21">
        <f>+C624*E624</f>
        <v>0</v>
      </c>
    </row>
    <row r="625" spans="1:6" ht="15.75" x14ac:dyDescent="0.25">
      <c r="A625" s="13">
        <f>+A622+0.01</f>
        <v>11.02</v>
      </c>
      <c r="B625" s="14" t="s">
        <v>25</v>
      </c>
      <c r="C625" s="15"/>
      <c r="D625" s="15"/>
      <c r="E625" s="16"/>
      <c r="F625" s="17">
        <f>SUBTOTAL(9,F626:F628)</f>
        <v>0</v>
      </c>
    </row>
    <row r="626" spans="1:6" ht="15.75" x14ac:dyDescent="0.25">
      <c r="A626" s="18"/>
      <c r="B626" s="2" t="s">
        <v>22</v>
      </c>
      <c r="C626" s="19">
        <f>+[2]Medidas!F282</f>
        <v>88.843999999999994</v>
      </c>
      <c r="D626" s="19" t="s">
        <v>23</v>
      </c>
      <c r="E626" s="50"/>
      <c r="F626" s="21">
        <f>+C626*E626</f>
        <v>0</v>
      </c>
    </row>
    <row r="627" spans="1:6" ht="15.75" x14ac:dyDescent="0.25">
      <c r="A627" s="18"/>
      <c r="B627" s="2" t="s">
        <v>56</v>
      </c>
      <c r="C627" s="19">
        <v>10</v>
      </c>
      <c r="D627" s="19" t="s">
        <v>23</v>
      </c>
      <c r="E627" s="50"/>
      <c r="F627" s="21">
        <f>+C627*E627</f>
        <v>0</v>
      </c>
    </row>
    <row r="628" spans="1:6" ht="15.75" x14ac:dyDescent="0.25">
      <c r="A628" s="18"/>
      <c r="B628" s="2" t="s">
        <v>26</v>
      </c>
      <c r="C628" s="19">
        <v>15</v>
      </c>
      <c r="D628" s="19" t="s">
        <v>27</v>
      </c>
      <c r="E628" s="50"/>
      <c r="F628" s="21">
        <f>+C628*E628</f>
        <v>0</v>
      </c>
    </row>
    <row r="629" spans="1:6" ht="15.75" x14ac:dyDescent="0.25">
      <c r="A629" s="13">
        <f>+A625+0.01</f>
        <v>11.03</v>
      </c>
      <c r="B629" s="14" t="s">
        <v>28</v>
      </c>
      <c r="C629" s="15"/>
      <c r="D629" s="15"/>
      <c r="E629" s="16"/>
      <c r="F629" s="17">
        <f>SUBTOTAL(9,F630:F631)</f>
        <v>0</v>
      </c>
    </row>
    <row r="630" spans="1:6" ht="15.75" x14ac:dyDescent="0.25">
      <c r="A630" s="18"/>
      <c r="B630" s="2" t="s">
        <v>212</v>
      </c>
      <c r="C630" s="19">
        <v>12</v>
      </c>
      <c r="D630" s="19" t="s">
        <v>30</v>
      </c>
      <c r="E630" s="50"/>
      <c r="F630" s="21">
        <f t="shared" ref="F630:F631" si="23">+C630*E630</f>
        <v>0</v>
      </c>
    </row>
    <row r="631" spans="1:6" ht="15.75" x14ac:dyDescent="0.25">
      <c r="A631" s="18"/>
      <c r="B631" s="2" t="s">
        <v>59</v>
      </c>
      <c r="C631" s="19">
        <v>2</v>
      </c>
      <c r="D631" s="19" t="s">
        <v>30</v>
      </c>
      <c r="E631" s="50"/>
      <c r="F631" s="21">
        <f t="shared" si="23"/>
        <v>0</v>
      </c>
    </row>
    <row r="632" spans="1:6" ht="15.75" x14ac:dyDescent="0.25">
      <c r="A632" s="13">
        <f>+A629+0.01</f>
        <v>11.04</v>
      </c>
      <c r="B632" s="14" t="s">
        <v>35</v>
      </c>
      <c r="C632" s="15"/>
      <c r="D632" s="15"/>
      <c r="E632" s="16"/>
      <c r="F632" s="17">
        <f>SUBTOTAL(9,F633:F634)</f>
        <v>0</v>
      </c>
    </row>
    <row r="633" spans="1:6" ht="15.75" x14ac:dyDescent="0.25">
      <c r="A633" s="18"/>
      <c r="B633" s="2" t="s">
        <v>228</v>
      </c>
      <c r="C633" s="19">
        <v>1.5</v>
      </c>
      <c r="D633" s="19" t="s">
        <v>27</v>
      </c>
      <c r="E633" s="50"/>
      <c r="F633" s="21">
        <f t="shared" ref="F633:F634" si="24">+C633*E633</f>
        <v>0</v>
      </c>
    </row>
    <row r="634" spans="1:6" ht="15.75" x14ac:dyDescent="0.25">
      <c r="A634" s="18"/>
      <c r="B634" s="2" t="s">
        <v>229</v>
      </c>
      <c r="C634" s="19">
        <v>1</v>
      </c>
      <c r="D634" s="19" t="s">
        <v>23</v>
      </c>
      <c r="E634" s="50"/>
      <c r="F634" s="21">
        <f t="shared" si="24"/>
        <v>0</v>
      </c>
    </row>
    <row r="635" spans="1:6" ht="15.75" x14ac:dyDescent="0.25">
      <c r="A635" s="13">
        <f>+A632+0.01</f>
        <v>11.049999999999999</v>
      </c>
      <c r="B635" s="14" t="s">
        <v>36</v>
      </c>
      <c r="C635" s="15"/>
      <c r="D635" s="15"/>
      <c r="E635" s="16"/>
      <c r="F635" s="17">
        <f>SUBTOTAL(9,F636:F637)</f>
        <v>0</v>
      </c>
    </row>
    <row r="636" spans="1:6" ht="15.75" x14ac:dyDescent="0.25">
      <c r="A636" s="18"/>
      <c r="B636" s="2" t="s">
        <v>230</v>
      </c>
      <c r="C636" s="19">
        <v>2</v>
      </c>
      <c r="D636" s="19" t="s">
        <v>30</v>
      </c>
      <c r="E636" s="50"/>
      <c r="F636" s="21">
        <f>+C636*E636</f>
        <v>0</v>
      </c>
    </row>
    <row r="637" spans="1:6" ht="15.75" x14ac:dyDescent="0.25">
      <c r="A637" s="18"/>
      <c r="B637" s="2" t="s">
        <v>231</v>
      </c>
      <c r="C637" s="19">
        <v>1</v>
      </c>
      <c r="D637" s="19" t="s">
        <v>30</v>
      </c>
      <c r="E637" s="50"/>
      <c r="F637" s="21">
        <f>+C637*E637</f>
        <v>0</v>
      </c>
    </row>
    <row r="638" spans="1:6" ht="15.75" x14ac:dyDescent="0.25">
      <c r="A638" s="13">
        <f>+A635+0.01</f>
        <v>11.059999999999999</v>
      </c>
      <c r="B638" s="14" t="s">
        <v>40</v>
      </c>
      <c r="C638" s="15"/>
      <c r="D638" s="15"/>
      <c r="E638" s="16"/>
      <c r="F638" s="17">
        <f>SUBTOTAL(9,F639:F639)</f>
        <v>0</v>
      </c>
    </row>
    <row r="639" spans="1:6" ht="15.75" x14ac:dyDescent="0.25">
      <c r="A639" s="18"/>
      <c r="B639" s="2" t="s">
        <v>42</v>
      </c>
      <c r="C639" s="19">
        <v>2</v>
      </c>
      <c r="D639" s="19" t="s">
        <v>30</v>
      </c>
      <c r="E639" s="50"/>
      <c r="F639" s="21">
        <f>+C639*E639</f>
        <v>0</v>
      </c>
    </row>
    <row r="640" spans="1:6" ht="15.75" x14ac:dyDescent="0.25">
      <c r="A640" s="13">
        <f>+A638+0.01</f>
        <v>11.069999999999999</v>
      </c>
      <c r="B640" s="14" t="s">
        <v>69</v>
      </c>
      <c r="C640" s="15"/>
      <c r="D640" s="15"/>
      <c r="E640" s="16"/>
      <c r="F640" s="17">
        <f>SUBTOTAL(9,F641:F641)</f>
        <v>0</v>
      </c>
    </row>
    <row r="641" spans="1:6" ht="15.75" x14ac:dyDescent="0.25">
      <c r="A641" s="18"/>
      <c r="B641" s="2" t="s">
        <v>70</v>
      </c>
      <c r="C641" s="19">
        <v>1</v>
      </c>
      <c r="D641" s="19" t="s">
        <v>30</v>
      </c>
      <c r="E641" s="50"/>
      <c r="F641" s="21">
        <f>+C641*E641</f>
        <v>0</v>
      </c>
    </row>
    <row r="642" spans="1:6" ht="15.75" x14ac:dyDescent="0.25">
      <c r="A642" s="13">
        <f>+A640+0.01</f>
        <v>11.079999999999998</v>
      </c>
      <c r="B642" s="14" t="s">
        <v>72</v>
      </c>
      <c r="C642" s="15"/>
      <c r="D642" s="15"/>
      <c r="E642" s="16"/>
      <c r="F642" s="17">
        <f>SUBTOTAL(9,F643:F643)</f>
        <v>0</v>
      </c>
    </row>
    <row r="643" spans="1:6" ht="15.75" x14ac:dyDescent="0.25">
      <c r="A643" s="18"/>
      <c r="B643" s="2" t="s">
        <v>117</v>
      </c>
      <c r="C643" s="19">
        <v>1</v>
      </c>
      <c r="D643" s="19" t="s">
        <v>30</v>
      </c>
      <c r="E643" s="50"/>
      <c r="F643" s="21">
        <f t="shared" ref="F643" si="25">+C643*E643</f>
        <v>0</v>
      </c>
    </row>
    <row r="644" spans="1:6" ht="15.75" x14ac:dyDescent="0.25">
      <c r="A644" s="13">
        <f>+A642+0.01</f>
        <v>11.089999999999998</v>
      </c>
      <c r="B644" s="14" t="s">
        <v>75</v>
      </c>
      <c r="C644" s="15"/>
      <c r="D644" s="15"/>
      <c r="E644" s="16"/>
      <c r="F644" s="17">
        <f>SUBTOTAL(9,F645:F645)</f>
        <v>0</v>
      </c>
    </row>
    <row r="645" spans="1:6" ht="15.75" x14ac:dyDescent="0.25">
      <c r="A645" s="18"/>
      <c r="B645" s="2" t="s">
        <v>76</v>
      </c>
      <c r="C645" s="19">
        <v>1</v>
      </c>
      <c r="D645" s="19" t="s">
        <v>30</v>
      </c>
      <c r="E645" s="20"/>
      <c r="F645" s="21">
        <f>+C645*E645</f>
        <v>0</v>
      </c>
    </row>
    <row r="646" spans="1:6" ht="15.75" x14ac:dyDescent="0.25">
      <c r="A646" s="13">
        <f>+A644+0.01</f>
        <v>11.099999999999998</v>
      </c>
      <c r="B646" s="14" t="s">
        <v>44</v>
      </c>
      <c r="C646" s="15"/>
      <c r="D646" s="15"/>
      <c r="E646" s="16"/>
      <c r="F646" s="17">
        <f>SUBTOTAL(9,F647:F649)</f>
        <v>0</v>
      </c>
    </row>
    <row r="647" spans="1:6" ht="15.75" x14ac:dyDescent="0.25">
      <c r="A647" s="18"/>
      <c r="B647" s="2" t="s">
        <v>156</v>
      </c>
      <c r="C647" s="19">
        <v>6</v>
      </c>
      <c r="D647" s="19" t="s">
        <v>30</v>
      </c>
      <c r="E647" s="50"/>
      <c r="F647" s="21">
        <f>+C647*E647</f>
        <v>0</v>
      </c>
    </row>
    <row r="648" spans="1:6" ht="15.75" x14ac:dyDescent="0.25">
      <c r="A648" s="18"/>
      <c r="B648" s="2" t="s">
        <v>113</v>
      </c>
      <c r="C648" s="19">
        <v>2</v>
      </c>
      <c r="D648" s="19" t="s">
        <v>30</v>
      </c>
      <c r="E648" s="50"/>
      <c r="F648" s="21">
        <f>+C648*E648</f>
        <v>0</v>
      </c>
    </row>
    <row r="649" spans="1:6" ht="15.75" x14ac:dyDescent="0.25">
      <c r="A649" s="18"/>
      <c r="B649" s="2" t="s">
        <v>45</v>
      </c>
      <c r="C649" s="19">
        <v>2</v>
      </c>
      <c r="D649" s="19" t="s">
        <v>30</v>
      </c>
      <c r="E649" s="50"/>
      <c r="F649" s="21">
        <f>+C649*E649</f>
        <v>0</v>
      </c>
    </row>
    <row r="650" spans="1:6" ht="15.75" x14ac:dyDescent="0.25">
      <c r="A650" s="13">
        <f>+A646+0.01</f>
        <v>11.109999999999998</v>
      </c>
      <c r="B650" s="14" t="s">
        <v>137</v>
      </c>
      <c r="C650" s="15"/>
      <c r="D650" s="15"/>
      <c r="E650" s="16"/>
      <c r="F650" s="17">
        <f>SUBTOTAL(9,F651:F652)</f>
        <v>0</v>
      </c>
    </row>
    <row r="651" spans="1:6" ht="15.75" x14ac:dyDescent="0.25">
      <c r="A651" s="18"/>
      <c r="B651" s="2" t="s">
        <v>232</v>
      </c>
      <c r="C651" s="19">
        <v>32.5</v>
      </c>
      <c r="D651" s="19" t="s">
        <v>233</v>
      </c>
      <c r="E651" s="50"/>
      <c r="F651" s="21">
        <f>+C651*E651</f>
        <v>0</v>
      </c>
    </row>
    <row r="652" spans="1:6" ht="15.75" x14ac:dyDescent="0.25">
      <c r="A652" s="18"/>
      <c r="B652" s="2" t="s">
        <v>234</v>
      </c>
      <c r="C652" s="19">
        <v>40.5</v>
      </c>
      <c r="D652" s="19" t="s">
        <v>233</v>
      </c>
      <c r="E652" s="50"/>
      <c r="F652" s="21">
        <f>+C652*E652</f>
        <v>0</v>
      </c>
    </row>
    <row r="653" spans="1:6" ht="15.75" x14ac:dyDescent="0.25">
      <c r="A653" s="13">
        <f>+A650+0.01</f>
        <v>11.119999999999997</v>
      </c>
      <c r="B653" s="14" t="s">
        <v>46</v>
      </c>
      <c r="C653" s="15"/>
      <c r="D653" s="15"/>
      <c r="E653" s="16"/>
      <c r="F653" s="17">
        <f>SUBTOTAL(9,F654:F654)</f>
        <v>0</v>
      </c>
    </row>
    <row r="654" spans="1:6" ht="15.75" x14ac:dyDescent="0.25">
      <c r="A654" s="18"/>
      <c r="B654" s="2" t="s">
        <v>47</v>
      </c>
      <c r="C654" s="19">
        <v>1</v>
      </c>
      <c r="D654" s="19" t="s">
        <v>30</v>
      </c>
      <c r="E654" s="50"/>
      <c r="F654" s="21">
        <f>+C654*E654</f>
        <v>0</v>
      </c>
    </row>
    <row r="655" spans="1:6" ht="15.75" x14ac:dyDescent="0.25">
      <c r="A655" s="13">
        <f t="shared" ref="A655" si="26">+A653+0.01</f>
        <v>11.129999999999997</v>
      </c>
      <c r="B655" s="14" t="s">
        <v>2</v>
      </c>
      <c r="C655" s="15"/>
      <c r="D655" s="15"/>
      <c r="E655" s="16"/>
      <c r="F655" s="17">
        <f>SUBTOTAL(9,F656:F660)</f>
        <v>0</v>
      </c>
    </row>
    <row r="656" spans="1:6" ht="15.75" x14ac:dyDescent="0.25">
      <c r="A656" s="18"/>
      <c r="B656" s="2" t="s">
        <v>105</v>
      </c>
      <c r="C656" s="19">
        <v>4</v>
      </c>
      <c r="D656" s="19" t="s">
        <v>30</v>
      </c>
      <c r="E656" s="50"/>
      <c r="F656" s="21">
        <f t="shared" ref="F656" si="27">+C656*E656</f>
        <v>0</v>
      </c>
    </row>
    <row r="657" spans="1:6" ht="15.75" x14ac:dyDescent="0.25">
      <c r="A657" s="18"/>
      <c r="B657" s="2" t="s">
        <v>159</v>
      </c>
      <c r="C657" s="19">
        <v>1</v>
      </c>
      <c r="D657" s="19" t="s">
        <v>30</v>
      </c>
      <c r="E657" s="50"/>
      <c r="F657" s="21">
        <f>+C657*E657</f>
        <v>0</v>
      </c>
    </row>
    <row r="658" spans="1:6" ht="15.75" x14ac:dyDescent="0.25">
      <c r="A658" s="18"/>
      <c r="B658" s="2" t="s">
        <v>160</v>
      </c>
      <c r="C658" s="19">
        <v>1</v>
      </c>
      <c r="D658" s="19" t="s">
        <v>30</v>
      </c>
      <c r="E658" s="50"/>
      <c r="F658" s="21">
        <f>+C658*E658</f>
        <v>0</v>
      </c>
    </row>
    <row r="659" spans="1:6" ht="15.75" x14ac:dyDescent="0.25">
      <c r="A659" s="18"/>
      <c r="B659" s="2" t="s">
        <v>108</v>
      </c>
      <c r="C659" s="19">
        <v>1</v>
      </c>
      <c r="D659" s="19" t="s">
        <v>30</v>
      </c>
      <c r="E659" s="50"/>
      <c r="F659" s="21">
        <f t="shared" ref="F659" si="28">+C659*E659</f>
        <v>0</v>
      </c>
    </row>
    <row r="660" spans="1:6" ht="15.75" x14ac:dyDescent="0.25">
      <c r="A660" s="18"/>
      <c r="B660" s="2" t="s">
        <v>49</v>
      </c>
      <c r="C660" s="19">
        <v>1</v>
      </c>
      <c r="D660" s="19" t="s">
        <v>30</v>
      </c>
      <c r="E660" s="50"/>
      <c r="F660" s="21">
        <f>+C660*E660</f>
        <v>0</v>
      </c>
    </row>
    <row r="661" spans="1:6" ht="15.75" x14ac:dyDescent="0.25">
      <c r="A661" s="13">
        <f>+A655+0.01</f>
        <v>11.139999999999997</v>
      </c>
      <c r="B661" s="14" t="s">
        <v>11</v>
      </c>
      <c r="C661" s="15"/>
      <c r="D661" s="15"/>
      <c r="E661" s="16"/>
      <c r="F661" s="17">
        <f>SUBTOTAL(9,F662:F662)</f>
        <v>0</v>
      </c>
    </row>
    <row r="662" spans="1:6" ht="15.75" x14ac:dyDescent="0.25">
      <c r="A662" s="18"/>
      <c r="B662" s="2" t="s">
        <v>50</v>
      </c>
      <c r="C662" s="19">
        <v>1</v>
      </c>
      <c r="D662" s="19" t="s">
        <v>30</v>
      </c>
      <c r="E662" s="50"/>
      <c r="F662" s="21">
        <f>+C662*E662</f>
        <v>0</v>
      </c>
    </row>
    <row r="663" spans="1:6" ht="15.75" x14ac:dyDescent="0.25">
      <c r="A663" s="13">
        <f>+A661+0.01</f>
        <v>11.149999999999997</v>
      </c>
      <c r="B663" s="14" t="s">
        <v>3</v>
      </c>
      <c r="C663" s="15"/>
      <c r="D663" s="15"/>
      <c r="E663" s="16"/>
      <c r="F663" s="17">
        <f>SUBTOTAL(9,F664:F665)</f>
        <v>0</v>
      </c>
    </row>
    <row r="664" spans="1:6" ht="15.75" x14ac:dyDescent="0.25">
      <c r="A664" s="18"/>
      <c r="B664" s="2" t="s">
        <v>85</v>
      </c>
      <c r="C664" s="19">
        <v>1</v>
      </c>
      <c r="D664" s="19" t="s">
        <v>30</v>
      </c>
      <c r="E664" s="50"/>
      <c r="F664" s="21">
        <f>+C664*E664</f>
        <v>0</v>
      </c>
    </row>
    <row r="665" spans="1:6" ht="15.75" x14ac:dyDescent="0.25">
      <c r="A665" s="18"/>
      <c r="B665" s="2" t="s">
        <v>51</v>
      </c>
      <c r="C665" s="19">
        <v>1</v>
      </c>
      <c r="D665" s="19" t="s">
        <v>0</v>
      </c>
      <c r="E665" s="50"/>
      <c r="F665" s="21">
        <f>+C665*E665</f>
        <v>0</v>
      </c>
    </row>
    <row r="666" spans="1:6" ht="15.75" x14ac:dyDescent="0.25">
      <c r="A666" s="13">
        <f>+A663+0.01</f>
        <v>11.159999999999997</v>
      </c>
      <c r="B666" s="14" t="s">
        <v>86</v>
      </c>
      <c r="C666" s="15"/>
      <c r="D666" s="15"/>
      <c r="E666" s="16"/>
      <c r="F666" s="17">
        <f>SUBTOTAL(9,F667:F667)</f>
        <v>0</v>
      </c>
    </row>
    <row r="667" spans="1:6" ht="15.75" x14ac:dyDescent="0.25">
      <c r="A667" s="18"/>
      <c r="B667" s="2" t="s">
        <v>235</v>
      </c>
      <c r="C667" s="19">
        <v>2</v>
      </c>
      <c r="D667" s="19" t="s">
        <v>30</v>
      </c>
      <c r="E667" s="50"/>
      <c r="F667" s="21">
        <f>+C667*E667</f>
        <v>0</v>
      </c>
    </row>
    <row r="668" spans="1:6" ht="15.75" x14ac:dyDescent="0.25">
      <c r="A668" s="13">
        <f>+A666+0.01</f>
        <v>11.169999999999996</v>
      </c>
      <c r="B668" s="14" t="s">
        <v>89</v>
      </c>
      <c r="C668" s="15"/>
      <c r="D668" s="15"/>
      <c r="E668" s="16"/>
      <c r="F668" s="17">
        <f>SUBTOTAL(9,F669:F669)</f>
        <v>0</v>
      </c>
    </row>
    <row r="669" spans="1:6" ht="15.75" x14ac:dyDescent="0.25">
      <c r="A669" s="18"/>
      <c r="B669" s="2" t="s">
        <v>236</v>
      </c>
      <c r="C669" s="19">
        <v>1</v>
      </c>
      <c r="D669" s="19" t="s">
        <v>30</v>
      </c>
      <c r="E669" s="50"/>
      <c r="F669" s="21">
        <f>+C669*E669</f>
        <v>0</v>
      </c>
    </row>
    <row r="670" spans="1:6" ht="15.75" x14ac:dyDescent="0.25">
      <c r="A670" s="13">
        <f>+A668+0.01</f>
        <v>11.179999999999996</v>
      </c>
      <c r="B670" s="14" t="s">
        <v>52</v>
      </c>
      <c r="C670" s="15"/>
      <c r="D670" s="15"/>
      <c r="E670" s="16"/>
      <c r="F670" s="17">
        <f>SUBTOTAL(9,F671:F671)</f>
        <v>0</v>
      </c>
    </row>
    <row r="671" spans="1:6" ht="15.75" x14ac:dyDescent="0.25">
      <c r="A671" s="18"/>
      <c r="B671" s="2" t="s">
        <v>53</v>
      </c>
      <c r="C671" s="19">
        <v>2</v>
      </c>
      <c r="D671" s="19" t="s">
        <v>30</v>
      </c>
      <c r="E671" s="50"/>
      <c r="F671" s="21">
        <f>+C671*E671</f>
        <v>0</v>
      </c>
    </row>
    <row r="672" spans="1:6" ht="15.75" x14ac:dyDescent="0.25">
      <c r="A672" s="13">
        <f>+A670+0.01</f>
        <v>11.189999999999996</v>
      </c>
      <c r="B672" s="14" t="s">
        <v>92</v>
      </c>
      <c r="C672" s="15"/>
      <c r="D672" s="15"/>
      <c r="E672" s="16"/>
      <c r="F672" s="17">
        <f>SUBTOTAL(9,F673:F673)</f>
        <v>0</v>
      </c>
    </row>
    <row r="673" spans="1:6" ht="15.75" x14ac:dyDescent="0.25">
      <c r="A673" s="18"/>
      <c r="B673" s="2" t="s">
        <v>277</v>
      </c>
      <c r="C673" s="19">
        <v>8</v>
      </c>
      <c r="D673" s="19" t="s">
        <v>197</v>
      </c>
      <c r="E673" s="50"/>
      <c r="F673" s="21">
        <f t="shared" ref="F673" si="29">+C673*E673</f>
        <v>0</v>
      </c>
    </row>
    <row r="674" spans="1:6" s="22" customFormat="1" ht="15.75" x14ac:dyDescent="0.25">
      <c r="A674" s="13">
        <f>+A672+0.01</f>
        <v>11.199999999999996</v>
      </c>
      <c r="B674" s="14" t="s">
        <v>110</v>
      </c>
      <c r="C674" s="15"/>
      <c r="D674" s="15"/>
      <c r="E674" s="16"/>
      <c r="F674" s="17">
        <f>SUBTOTAL(9,F675:F675)</f>
        <v>0</v>
      </c>
    </row>
    <row r="675" spans="1:6" ht="15.75" x14ac:dyDescent="0.25">
      <c r="A675" s="18"/>
      <c r="B675" s="2" t="s">
        <v>111</v>
      </c>
      <c r="C675" s="19">
        <v>4</v>
      </c>
      <c r="D675" s="19" t="s">
        <v>30</v>
      </c>
      <c r="E675" s="50"/>
      <c r="F675" s="21">
        <f>+C675*E675</f>
        <v>0</v>
      </c>
    </row>
    <row r="676" spans="1:6" ht="15.75" x14ac:dyDescent="0.25">
      <c r="A676" s="13">
        <f>+A674+0.01</f>
        <v>11.209999999999996</v>
      </c>
      <c r="B676" s="14" t="s">
        <v>13</v>
      </c>
      <c r="C676" s="15"/>
      <c r="D676" s="15"/>
      <c r="E676" s="16"/>
      <c r="F676" s="17">
        <f>SUBTOTAL(9,F677:F677)</f>
        <v>0</v>
      </c>
    </row>
    <row r="677" spans="1:6" ht="15.75" x14ac:dyDescent="0.25">
      <c r="A677" s="18"/>
      <c r="B677" s="2" t="s">
        <v>96</v>
      </c>
      <c r="C677" s="19">
        <v>2</v>
      </c>
      <c r="D677" s="19" t="s">
        <v>30</v>
      </c>
      <c r="E677" s="50"/>
      <c r="F677" s="21">
        <f>+C677*E677</f>
        <v>0</v>
      </c>
    </row>
    <row r="678" spans="1:6" ht="15.75" x14ac:dyDescent="0.25">
      <c r="A678" s="13">
        <f>+A676+0.01</f>
        <v>11.219999999999995</v>
      </c>
      <c r="B678" s="14" t="s">
        <v>97</v>
      </c>
      <c r="C678" s="15"/>
      <c r="D678" s="15"/>
      <c r="E678" s="16"/>
      <c r="F678" s="17">
        <f>SUBTOTAL(9,F679:F681)</f>
        <v>0</v>
      </c>
    </row>
    <row r="679" spans="1:6" ht="15.75" x14ac:dyDescent="0.25">
      <c r="A679" s="18"/>
      <c r="B679" s="2" t="s">
        <v>345</v>
      </c>
      <c r="C679" s="19">
        <v>1</v>
      </c>
      <c r="D679" s="19" t="s">
        <v>30</v>
      </c>
      <c r="E679" s="50"/>
      <c r="F679" s="21">
        <f>+C679*E679</f>
        <v>0</v>
      </c>
    </row>
    <row r="680" spans="1:6" ht="15.75" x14ac:dyDescent="0.25">
      <c r="A680" s="18"/>
      <c r="B680" s="2" t="s">
        <v>98</v>
      </c>
      <c r="C680" s="19">
        <v>1</v>
      </c>
      <c r="D680" s="19" t="s">
        <v>30</v>
      </c>
      <c r="E680" s="20"/>
      <c r="F680" s="21">
        <f>+C680*E680</f>
        <v>0</v>
      </c>
    </row>
    <row r="681" spans="1:6" ht="15.75" x14ac:dyDescent="0.25">
      <c r="A681" s="18"/>
      <c r="B681" s="2" t="s">
        <v>100</v>
      </c>
      <c r="C681" s="19">
        <v>1</v>
      </c>
      <c r="D681" s="19" t="s">
        <v>30</v>
      </c>
      <c r="E681" s="20"/>
      <c r="F681" s="21">
        <f>+C681*E681</f>
        <v>0</v>
      </c>
    </row>
    <row r="682" spans="1:6" ht="15.75" x14ac:dyDescent="0.25">
      <c r="A682" s="13">
        <f>+A678+0.01</f>
        <v>11.229999999999995</v>
      </c>
      <c r="B682" s="14" t="s">
        <v>54</v>
      </c>
      <c r="C682" s="15"/>
      <c r="D682" s="15"/>
      <c r="E682" s="16"/>
      <c r="F682" s="17">
        <f>SUBTOTAL(9,F683:F683)</f>
        <v>0</v>
      </c>
    </row>
    <row r="683" spans="1:6" ht="15.75" x14ac:dyDescent="0.25">
      <c r="A683" s="18"/>
      <c r="B683" s="2" t="s">
        <v>55</v>
      </c>
      <c r="C683" s="19">
        <v>6.69</v>
      </c>
      <c r="D683" s="19" t="s">
        <v>27</v>
      </c>
      <c r="E683" s="50"/>
      <c r="F683" s="21">
        <f>+C683*E683</f>
        <v>0</v>
      </c>
    </row>
    <row r="684" spans="1:6" ht="15.75" x14ac:dyDescent="0.25">
      <c r="A684" s="18"/>
      <c r="C684" s="19"/>
      <c r="D684" s="19"/>
      <c r="E684" s="20"/>
      <c r="F684" s="54"/>
    </row>
    <row r="685" spans="1:6" ht="15.75" x14ac:dyDescent="0.25">
      <c r="A685" s="18"/>
      <c r="C685" s="19"/>
      <c r="D685" s="19"/>
      <c r="E685" s="20"/>
      <c r="F685" s="54">
        <f>SUBTOTAL(9,F622:F684)</f>
        <v>0</v>
      </c>
    </row>
    <row r="686" spans="1:6" ht="19.5" thickBot="1" x14ac:dyDescent="0.35">
      <c r="A686" s="52">
        <f>+A620+1</f>
        <v>12</v>
      </c>
      <c r="B686" s="6" t="s">
        <v>218</v>
      </c>
      <c r="C686" s="49">
        <v>111.73</v>
      </c>
      <c r="D686" s="8"/>
      <c r="E686" s="7"/>
      <c r="F686" s="7"/>
    </row>
    <row r="687" spans="1:6" ht="15.75" thickBot="1" x14ac:dyDescent="0.3">
      <c r="A687" s="9" t="s">
        <v>15</v>
      </c>
      <c r="B687" s="10" t="s">
        <v>16</v>
      </c>
      <c r="C687" s="11" t="s">
        <v>17</v>
      </c>
      <c r="D687" s="10" t="s">
        <v>18</v>
      </c>
      <c r="E687" s="12" t="s">
        <v>19</v>
      </c>
      <c r="F687" s="11" t="s">
        <v>20</v>
      </c>
    </row>
    <row r="688" spans="1:6" ht="15.75" x14ac:dyDescent="0.25">
      <c r="A688" s="13">
        <f>A686+0.01</f>
        <v>12.01</v>
      </c>
      <c r="B688" s="14" t="s">
        <v>21</v>
      </c>
      <c r="C688" s="15"/>
      <c r="D688" s="15"/>
      <c r="E688" s="16"/>
      <c r="F688" s="17">
        <f>SUBTOTAL(9,F689:F690)</f>
        <v>0</v>
      </c>
    </row>
    <row r="689" spans="1:6" ht="15.75" x14ac:dyDescent="0.25">
      <c r="A689" s="18"/>
      <c r="B689" s="2" t="s">
        <v>22</v>
      </c>
      <c r="C689" s="19">
        <f>+[2]Medidas!F243</f>
        <v>177.15999999999997</v>
      </c>
      <c r="D689" s="19" t="s">
        <v>23</v>
      </c>
      <c r="E689" s="50"/>
      <c r="F689" s="21">
        <f>+C689*E689</f>
        <v>0</v>
      </c>
    </row>
    <row r="690" spans="1:6" ht="15.75" x14ac:dyDescent="0.25">
      <c r="A690" s="18"/>
      <c r="B690" s="2" t="s">
        <v>24</v>
      </c>
      <c r="C690" s="19">
        <f>+[2]Medidas!F250</f>
        <v>101.42749999999998</v>
      </c>
      <c r="D690" s="19" t="s">
        <v>23</v>
      </c>
      <c r="E690" s="50"/>
      <c r="F690" s="21">
        <f>+C690*E690</f>
        <v>0</v>
      </c>
    </row>
    <row r="691" spans="1:6" ht="15.75" x14ac:dyDescent="0.25">
      <c r="A691" s="13">
        <f>+A688+0.01</f>
        <v>12.02</v>
      </c>
      <c r="B691" s="14" t="s">
        <v>25</v>
      </c>
      <c r="C691" s="15"/>
      <c r="D691" s="15"/>
      <c r="E691" s="16"/>
      <c r="F691" s="17">
        <f>SUBTOTAL(9,F692:F694)</f>
        <v>0</v>
      </c>
    </row>
    <row r="692" spans="1:6" ht="15.75" x14ac:dyDescent="0.25">
      <c r="A692" s="18"/>
      <c r="B692" s="2" t="s">
        <v>22</v>
      </c>
      <c r="C692" s="19">
        <f>+[2]Medidas!F257</f>
        <v>133.76600000000002</v>
      </c>
      <c r="D692" s="19" t="s">
        <v>23</v>
      </c>
      <c r="E692" s="50"/>
      <c r="F692" s="21">
        <f>+C692*E692</f>
        <v>0</v>
      </c>
    </row>
    <row r="693" spans="1:6" ht="15.75" x14ac:dyDescent="0.25">
      <c r="A693" s="18"/>
      <c r="B693" s="2" t="s">
        <v>56</v>
      </c>
      <c r="C693" s="19">
        <v>12</v>
      </c>
      <c r="D693" s="19" t="s">
        <v>23</v>
      </c>
      <c r="E693" s="50"/>
      <c r="F693" s="21">
        <f>+C693*E693</f>
        <v>0</v>
      </c>
    </row>
    <row r="694" spans="1:6" ht="15.75" x14ac:dyDescent="0.25">
      <c r="A694" s="18"/>
      <c r="B694" s="2" t="s">
        <v>26</v>
      </c>
      <c r="C694" s="19">
        <v>15</v>
      </c>
      <c r="D694" s="19" t="s">
        <v>27</v>
      </c>
      <c r="E694" s="50"/>
      <c r="F694" s="21">
        <f>+C694*E694</f>
        <v>0</v>
      </c>
    </row>
    <row r="695" spans="1:6" ht="15.75" x14ac:dyDescent="0.25">
      <c r="A695" s="13">
        <f>+A691+0.01</f>
        <v>12.03</v>
      </c>
      <c r="B695" s="14" t="s">
        <v>28</v>
      </c>
      <c r="C695" s="15"/>
      <c r="D695" s="15"/>
      <c r="E695" s="16"/>
      <c r="F695" s="17">
        <f>SUBTOTAL(9,F696:F698)</f>
        <v>0</v>
      </c>
    </row>
    <row r="696" spans="1:6" ht="15.75" x14ac:dyDescent="0.25">
      <c r="A696" s="18"/>
      <c r="B696" s="2" t="s">
        <v>58</v>
      </c>
      <c r="C696" s="19">
        <v>1</v>
      </c>
      <c r="D696" s="19" t="s">
        <v>30</v>
      </c>
      <c r="E696" s="50"/>
      <c r="F696" s="21">
        <f>+C696*E696</f>
        <v>0</v>
      </c>
    </row>
    <row r="697" spans="1:6" ht="15.75" x14ac:dyDescent="0.25">
      <c r="A697" s="18"/>
      <c r="B697" s="2" t="s">
        <v>212</v>
      </c>
      <c r="C697" s="19">
        <v>6</v>
      </c>
      <c r="D697" s="19" t="s">
        <v>30</v>
      </c>
      <c r="E697" s="50"/>
      <c r="F697" s="21">
        <f>+C697*E697</f>
        <v>0</v>
      </c>
    </row>
    <row r="698" spans="1:6" ht="15.75" x14ac:dyDescent="0.25">
      <c r="A698" s="18"/>
      <c r="B698" s="2" t="s">
        <v>59</v>
      </c>
      <c r="C698" s="19">
        <v>3</v>
      </c>
      <c r="D698" s="19" t="s">
        <v>30</v>
      </c>
      <c r="E698" s="50"/>
      <c r="F698" s="21">
        <f>+C698*E698</f>
        <v>0</v>
      </c>
    </row>
    <row r="699" spans="1:6" ht="15.75" x14ac:dyDescent="0.25">
      <c r="A699" s="13">
        <f>+A695+0.01</f>
        <v>12.04</v>
      </c>
      <c r="B699" s="14" t="s">
        <v>130</v>
      </c>
      <c r="C699" s="15"/>
      <c r="D699" s="15"/>
      <c r="E699" s="16"/>
      <c r="F699" s="17">
        <f>SUBTOTAL(9,F700:F702)</f>
        <v>0</v>
      </c>
    </row>
    <row r="700" spans="1:6" ht="15.75" x14ac:dyDescent="0.25">
      <c r="A700" s="18"/>
      <c r="B700" s="2" t="s">
        <v>32</v>
      </c>
      <c r="C700" s="19">
        <v>2</v>
      </c>
      <c r="D700" s="19" t="s">
        <v>30</v>
      </c>
      <c r="E700" s="50"/>
      <c r="F700" s="21">
        <f>+C700*E700</f>
        <v>0</v>
      </c>
    </row>
    <row r="701" spans="1:6" ht="15.75" x14ac:dyDescent="0.25">
      <c r="A701" s="18"/>
      <c r="B701" s="2" t="s">
        <v>122</v>
      </c>
      <c r="C701" s="19">
        <v>1</v>
      </c>
      <c r="D701" s="19" t="s">
        <v>30</v>
      </c>
      <c r="E701" s="50"/>
      <c r="F701" s="21">
        <f>+C701*E701</f>
        <v>0</v>
      </c>
    </row>
    <row r="702" spans="1:6" ht="15.75" x14ac:dyDescent="0.25">
      <c r="A702" s="18"/>
      <c r="B702" s="2" t="s">
        <v>153</v>
      </c>
      <c r="C702" s="19">
        <v>1</v>
      </c>
      <c r="D702" s="19" t="s">
        <v>30</v>
      </c>
      <c r="E702" s="50"/>
      <c r="F702" s="21">
        <f>+C702*E702</f>
        <v>0</v>
      </c>
    </row>
    <row r="703" spans="1:6" ht="15.75" x14ac:dyDescent="0.25">
      <c r="A703" s="13">
        <f>+A699+0.01</f>
        <v>12.049999999999999</v>
      </c>
      <c r="B703" s="14" t="s">
        <v>33</v>
      </c>
      <c r="C703" s="15"/>
      <c r="D703" s="15"/>
      <c r="E703" s="16"/>
      <c r="F703" s="17">
        <f>SUBTOTAL(9,F704:F705)</f>
        <v>0</v>
      </c>
    </row>
    <row r="704" spans="1:6" ht="15.75" x14ac:dyDescent="0.25">
      <c r="A704" s="18"/>
      <c r="B704" s="2" t="s">
        <v>60</v>
      </c>
      <c r="C704" s="19">
        <f>+C686</f>
        <v>111.73</v>
      </c>
      <c r="D704" s="19" t="s">
        <v>23</v>
      </c>
      <c r="E704" s="50"/>
      <c r="F704" s="21">
        <f>C704*E704</f>
        <v>0</v>
      </c>
    </row>
    <row r="705" spans="1:6" ht="15.75" x14ac:dyDescent="0.25">
      <c r="A705" s="18"/>
      <c r="B705" s="2" t="s">
        <v>61</v>
      </c>
      <c r="C705" s="19">
        <f>+C686</f>
        <v>111.73</v>
      </c>
      <c r="D705" s="19" t="s">
        <v>23</v>
      </c>
      <c r="E705" s="50"/>
      <c r="F705" s="21">
        <f>C705*E705</f>
        <v>0</v>
      </c>
    </row>
    <row r="706" spans="1:6" ht="15.75" x14ac:dyDescent="0.25">
      <c r="A706" s="13">
        <f>+A703+0.01</f>
        <v>12.059999999999999</v>
      </c>
      <c r="B706" s="14" t="s">
        <v>35</v>
      </c>
      <c r="C706" s="15"/>
      <c r="D706" s="15"/>
      <c r="E706" s="16"/>
      <c r="F706" s="17">
        <f>SUBTOTAL(9,F707:F708)</f>
        <v>0</v>
      </c>
    </row>
    <row r="707" spans="1:6" ht="15.75" x14ac:dyDescent="0.25">
      <c r="A707" s="18"/>
      <c r="B707" s="2" t="s">
        <v>219</v>
      </c>
      <c r="C707" s="19">
        <v>1</v>
      </c>
      <c r="D707" s="19" t="s">
        <v>23</v>
      </c>
      <c r="E707" s="50"/>
      <c r="F707" s="21">
        <f>+C707*E707</f>
        <v>0</v>
      </c>
    </row>
    <row r="708" spans="1:6" ht="15.75" x14ac:dyDescent="0.25">
      <c r="A708" s="13">
        <f>+A706+0.01</f>
        <v>12.069999999999999</v>
      </c>
      <c r="B708" s="14" t="s">
        <v>36</v>
      </c>
      <c r="C708" s="15"/>
      <c r="D708" s="15"/>
      <c r="E708" s="16"/>
      <c r="F708" s="17">
        <f>SUBTOTAL(9,F709:F710)</f>
        <v>0</v>
      </c>
    </row>
    <row r="709" spans="1:6" ht="15.75" x14ac:dyDescent="0.25">
      <c r="A709" s="18"/>
      <c r="B709" s="2" t="s">
        <v>146</v>
      </c>
      <c r="C709" s="19">
        <v>1</v>
      </c>
      <c r="D709" s="19" t="s">
        <v>30</v>
      </c>
      <c r="E709" s="50"/>
      <c r="F709" s="21">
        <f>+C709*E709</f>
        <v>0</v>
      </c>
    </row>
    <row r="710" spans="1:6" ht="15.75" x14ac:dyDescent="0.25">
      <c r="A710" s="18"/>
      <c r="B710" s="2" t="s">
        <v>220</v>
      </c>
      <c r="C710" s="19">
        <v>4</v>
      </c>
      <c r="D710" s="19" t="s">
        <v>30</v>
      </c>
      <c r="E710" s="50"/>
      <c r="F710" s="21">
        <f>+C710*E710</f>
        <v>0</v>
      </c>
    </row>
    <row r="711" spans="1:6" ht="15.75" x14ac:dyDescent="0.25">
      <c r="A711" s="13">
        <f>+A708+0.01</f>
        <v>12.079999999999998</v>
      </c>
      <c r="B711" s="14" t="s">
        <v>221</v>
      </c>
      <c r="C711" s="15"/>
      <c r="D711" s="15"/>
      <c r="E711" s="16"/>
      <c r="F711" s="17">
        <f>SUBTOTAL(9,F712:F712)</f>
        <v>0</v>
      </c>
    </row>
    <row r="712" spans="1:6" ht="15.75" x14ac:dyDescent="0.25">
      <c r="A712" s="18"/>
      <c r="B712" s="2" t="s">
        <v>222</v>
      </c>
      <c r="C712" s="19">
        <v>1</v>
      </c>
      <c r="D712" s="19" t="s">
        <v>30</v>
      </c>
      <c r="E712" s="50"/>
      <c r="F712" s="21">
        <f>+C712*E712</f>
        <v>0</v>
      </c>
    </row>
    <row r="713" spans="1:6" ht="15.75" x14ac:dyDescent="0.25">
      <c r="A713" s="13">
        <f>+A711+0.01</f>
        <v>12.089999999999998</v>
      </c>
      <c r="B713" s="14" t="s">
        <v>38</v>
      </c>
      <c r="C713" s="15"/>
      <c r="D713" s="15"/>
      <c r="E713" s="16"/>
      <c r="F713" s="17">
        <f>SUBTOTAL(9,F714:F715)</f>
        <v>0</v>
      </c>
    </row>
    <row r="714" spans="1:6" ht="15.75" x14ac:dyDescent="0.25">
      <c r="A714" s="18"/>
      <c r="B714" s="2" t="s">
        <v>104</v>
      </c>
      <c r="C714" s="19">
        <v>1</v>
      </c>
      <c r="D714" s="19" t="s">
        <v>30</v>
      </c>
      <c r="E714" s="50"/>
      <c r="F714" s="21">
        <f>+C714*E714</f>
        <v>0</v>
      </c>
    </row>
    <row r="715" spans="1:6" ht="15.75" x14ac:dyDescent="0.25">
      <c r="A715" s="18"/>
      <c r="B715" s="2" t="s">
        <v>223</v>
      </c>
      <c r="C715" s="19">
        <v>1</v>
      </c>
      <c r="D715" s="19" t="s">
        <v>30</v>
      </c>
      <c r="E715" s="50"/>
      <c r="F715" s="21">
        <f>+C715*E715</f>
        <v>0</v>
      </c>
    </row>
    <row r="716" spans="1:6" ht="15.75" x14ac:dyDescent="0.25">
      <c r="A716" s="13">
        <f>+A713+0.01</f>
        <v>12.099999999999998</v>
      </c>
      <c r="B716" s="14" t="s">
        <v>40</v>
      </c>
      <c r="C716" s="15"/>
      <c r="D716" s="15"/>
      <c r="E716" s="16"/>
      <c r="F716" s="17">
        <f>SUBTOTAL(9,F717:F718)</f>
        <v>0</v>
      </c>
    </row>
    <row r="717" spans="1:6" ht="15.75" x14ac:dyDescent="0.25">
      <c r="A717" s="18"/>
      <c r="B717" s="2" t="s">
        <v>42</v>
      </c>
      <c r="C717" s="19">
        <v>3</v>
      </c>
      <c r="D717" s="19" t="s">
        <v>30</v>
      </c>
      <c r="E717" s="50"/>
      <c r="F717" s="21">
        <f>+C717*E717</f>
        <v>0</v>
      </c>
    </row>
    <row r="718" spans="1:6" ht="15.75" x14ac:dyDescent="0.25">
      <c r="A718" s="18"/>
      <c r="B718" s="2" t="s">
        <v>41</v>
      </c>
      <c r="C718" s="19">
        <v>3</v>
      </c>
      <c r="D718" s="19" t="s">
        <v>30</v>
      </c>
      <c r="E718" s="50"/>
      <c r="F718" s="21">
        <f>+C718*E718</f>
        <v>0</v>
      </c>
    </row>
    <row r="719" spans="1:6" s="22" customFormat="1" ht="15.75" x14ac:dyDescent="0.25">
      <c r="A719" s="13">
        <f>+A716+0.01</f>
        <v>12.109999999999998</v>
      </c>
      <c r="B719" s="14" t="s">
        <v>43</v>
      </c>
      <c r="C719" s="15"/>
      <c r="D719" s="15"/>
      <c r="E719" s="16"/>
      <c r="F719" s="17">
        <f>SUBTOTAL(9,F720:F720)</f>
        <v>0</v>
      </c>
    </row>
    <row r="720" spans="1:6" ht="15.75" x14ac:dyDescent="0.25">
      <c r="A720" s="18"/>
      <c r="B720" s="2" t="s">
        <v>68</v>
      </c>
      <c r="C720" s="19">
        <v>4</v>
      </c>
      <c r="D720" s="19" t="s">
        <v>30</v>
      </c>
      <c r="E720" s="50"/>
      <c r="F720" s="21">
        <f>+C720*E720</f>
        <v>0</v>
      </c>
    </row>
    <row r="721" spans="1:6" ht="15.75" x14ac:dyDescent="0.25">
      <c r="A721" s="13">
        <f>+A719+0.01</f>
        <v>12.119999999999997</v>
      </c>
      <c r="B721" s="14" t="s">
        <v>72</v>
      </c>
      <c r="C721" s="15"/>
      <c r="D721" s="15"/>
      <c r="E721" s="16"/>
      <c r="F721" s="17">
        <f>SUBTOTAL(9,F722:F723)</f>
        <v>0</v>
      </c>
    </row>
    <row r="722" spans="1:6" ht="15.75" x14ac:dyDescent="0.25">
      <c r="A722" s="18"/>
      <c r="B722" s="2" t="s">
        <v>73</v>
      </c>
      <c r="C722" s="19">
        <v>1</v>
      </c>
      <c r="D722" s="19" t="s">
        <v>30</v>
      </c>
      <c r="E722" s="50"/>
      <c r="F722" s="21">
        <f>+C722*E722</f>
        <v>0</v>
      </c>
    </row>
    <row r="723" spans="1:6" ht="15.75" x14ac:dyDescent="0.25">
      <c r="A723" s="18"/>
      <c r="B723" s="2" t="s">
        <v>224</v>
      </c>
      <c r="C723" s="19">
        <v>1</v>
      </c>
      <c r="D723" s="19" t="s">
        <v>30</v>
      </c>
      <c r="E723" s="50"/>
      <c r="F723" s="21">
        <f>+C723*E723</f>
        <v>0</v>
      </c>
    </row>
    <row r="724" spans="1:6" ht="15.75" x14ac:dyDescent="0.25">
      <c r="A724" s="13">
        <f>+A721+0.01</f>
        <v>12.129999999999997</v>
      </c>
      <c r="B724" s="14" t="s">
        <v>44</v>
      </c>
      <c r="C724" s="15"/>
      <c r="D724" s="15"/>
      <c r="E724" s="16"/>
      <c r="F724" s="17">
        <f>SUBTOTAL(9,F725:F728)</f>
        <v>0</v>
      </c>
    </row>
    <row r="725" spans="1:6" ht="15.75" x14ac:dyDescent="0.25">
      <c r="A725" s="18"/>
      <c r="B725" s="2" t="s">
        <v>156</v>
      </c>
      <c r="C725" s="19">
        <v>3</v>
      </c>
      <c r="D725" s="19" t="s">
        <v>30</v>
      </c>
      <c r="E725" s="50"/>
      <c r="F725" s="21">
        <f>+C725*E725</f>
        <v>0</v>
      </c>
    </row>
    <row r="726" spans="1:6" ht="15.75" x14ac:dyDescent="0.25">
      <c r="A726" s="18"/>
      <c r="B726" s="2" t="s">
        <v>113</v>
      </c>
      <c r="C726" s="19">
        <v>2</v>
      </c>
      <c r="D726" s="19" t="s">
        <v>30</v>
      </c>
      <c r="E726" s="50"/>
      <c r="F726" s="21">
        <f>+C726*E726</f>
        <v>0</v>
      </c>
    </row>
    <row r="727" spans="1:6" ht="15.75" x14ac:dyDescent="0.25">
      <c r="A727" s="18"/>
      <c r="B727" s="2" t="s">
        <v>45</v>
      </c>
      <c r="C727" s="19">
        <v>2</v>
      </c>
      <c r="D727" s="19" t="s">
        <v>30</v>
      </c>
      <c r="E727" s="50"/>
      <c r="F727" s="21">
        <f>+C727*E727</f>
        <v>0</v>
      </c>
    </row>
    <row r="728" spans="1:6" ht="15.75" x14ac:dyDescent="0.25">
      <c r="A728" s="18"/>
      <c r="B728" s="2" t="s">
        <v>77</v>
      </c>
      <c r="C728" s="19">
        <v>14</v>
      </c>
      <c r="D728" s="19" t="s">
        <v>30</v>
      </c>
      <c r="E728" s="20"/>
      <c r="F728" s="21">
        <f>+C728*E728</f>
        <v>0</v>
      </c>
    </row>
    <row r="729" spans="1:6" ht="15.75" x14ac:dyDescent="0.25">
      <c r="A729" s="13">
        <f>+A724+0.01</f>
        <v>12.139999999999997</v>
      </c>
      <c r="B729" s="14" t="s">
        <v>46</v>
      </c>
      <c r="C729" s="15"/>
      <c r="D729" s="15"/>
      <c r="E729" s="16"/>
      <c r="F729" s="17">
        <f>SUBTOTAL(9,F730:F730)</f>
        <v>0</v>
      </c>
    </row>
    <row r="730" spans="1:6" ht="15.75" x14ac:dyDescent="0.25">
      <c r="A730" s="18"/>
      <c r="B730" s="2" t="s">
        <v>47</v>
      </c>
      <c r="C730" s="19">
        <v>1</v>
      </c>
      <c r="D730" s="19" t="s">
        <v>30</v>
      </c>
      <c r="E730" s="50"/>
      <c r="F730" s="21">
        <f>+C730*E730</f>
        <v>0</v>
      </c>
    </row>
    <row r="731" spans="1:6" ht="15.75" x14ac:dyDescent="0.25">
      <c r="A731" s="13">
        <f>+A729+0.01</f>
        <v>12.149999999999997</v>
      </c>
      <c r="B731" s="14" t="s">
        <v>2</v>
      </c>
      <c r="C731" s="15"/>
      <c r="D731" s="15"/>
      <c r="E731" s="16"/>
      <c r="F731" s="17">
        <f>SUBTOTAL(9,F732:F733)</f>
        <v>0</v>
      </c>
    </row>
    <row r="732" spans="1:6" ht="15.75" x14ac:dyDescent="0.25">
      <c r="A732" s="18"/>
      <c r="B732" s="2" t="s">
        <v>159</v>
      </c>
      <c r="C732" s="19">
        <v>1</v>
      </c>
      <c r="D732" s="19" t="s">
        <v>30</v>
      </c>
      <c r="E732" s="50"/>
      <c r="F732" s="21">
        <f>+C732*E732</f>
        <v>0</v>
      </c>
    </row>
    <row r="733" spans="1:6" ht="15.75" x14ac:dyDescent="0.25">
      <c r="A733" s="18"/>
      <c r="B733" s="2" t="s">
        <v>160</v>
      </c>
      <c r="C733" s="19">
        <v>1</v>
      </c>
      <c r="D733" s="19" t="s">
        <v>30</v>
      </c>
      <c r="E733" s="50"/>
      <c r="F733" s="21">
        <f>+C733*E733</f>
        <v>0</v>
      </c>
    </row>
    <row r="734" spans="1:6" ht="15.75" x14ac:dyDescent="0.25">
      <c r="A734" s="13">
        <f>+A731+0.01</f>
        <v>12.159999999999997</v>
      </c>
      <c r="B734" s="14" t="s">
        <v>11</v>
      </c>
      <c r="C734" s="15"/>
      <c r="D734" s="15"/>
      <c r="E734" s="16"/>
      <c r="F734" s="17">
        <f>SUBTOTAL(9,F735:F736)</f>
        <v>0</v>
      </c>
    </row>
    <row r="735" spans="1:6" ht="15.75" x14ac:dyDescent="0.25">
      <c r="A735" s="18"/>
      <c r="B735" s="2" t="s">
        <v>124</v>
      </c>
      <c r="C735" s="19">
        <v>1</v>
      </c>
      <c r="D735" s="19" t="s">
        <v>30</v>
      </c>
      <c r="E735" s="50"/>
      <c r="F735" s="21">
        <f>+C735*E735</f>
        <v>0</v>
      </c>
    </row>
    <row r="736" spans="1:6" ht="15.75" x14ac:dyDescent="0.25">
      <c r="A736" s="18"/>
      <c r="B736" s="2" t="s">
        <v>50</v>
      </c>
      <c r="C736" s="19">
        <v>1</v>
      </c>
      <c r="D736" s="19" t="s">
        <v>30</v>
      </c>
      <c r="E736" s="50"/>
      <c r="F736" s="21">
        <f>+C736*E736</f>
        <v>0</v>
      </c>
    </row>
    <row r="737" spans="1:6" ht="15.75" x14ac:dyDescent="0.25">
      <c r="A737" s="13">
        <f>+A734+0.01</f>
        <v>12.169999999999996</v>
      </c>
      <c r="B737" s="14" t="s">
        <v>3</v>
      </c>
      <c r="C737" s="15"/>
      <c r="D737" s="15"/>
      <c r="E737" s="16"/>
      <c r="F737" s="17">
        <f>SUBTOTAL(9,F738:F739)</f>
        <v>0</v>
      </c>
    </row>
    <row r="738" spans="1:6" ht="15.75" x14ac:dyDescent="0.25">
      <c r="A738" s="18"/>
      <c r="B738" s="2" t="s">
        <v>85</v>
      </c>
      <c r="C738" s="19">
        <v>1</v>
      </c>
      <c r="D738" s="19" t="s">
        <v>30</v>
      </c>
      <c r="E738" s="50"/>
      <c r="F738" s="21">
        <f>+C738*E738</f>
        <v>0</v>
      </c>
    </row>
    <row r="739" spans="1:6" ht="15.75" x14ac:dyDescent="0.25">
      <c r="A739" s="18"/>
      <c r="B739" s="2" t="s">
        <v>51</v>
      </c>
      <c r="C739" s="19">
        <v>1</v>
      </c>
      <c r="D739" s="19" t="s">
        <v>0</v>
      </c>
      <c r="E739" s="50"/>
      <c r="F739" s="21">
        <f>+C739*E739</f>
        <v>0</v>
      </c>
    </row>
    <row r="740" spans="1:6" ht="15.75" x14ac:dyDescent="0.25">
      <c r="A740" s="13">
        <f>+A737+0.01</f>
        <v>12.179999999999996</v>
      </c>
      <c r="B740" s="14" t="s">
        <v>86</v>
      </c>
      <c r="C740" s="15"/>
      <c r="D740" s="15"/>
      <c r="E740" s="16"/>
      <c r="F740" s="17">
        <f>SUBTOTAL(9,F741:F742)</f>
        <v>0</v>
      </c>
    </row>
    <row r="741" spans="1:6" ht="15.75" x14ac:dyDescent="0.25">
      <c r="A741" s="18"/>
      <c r="B741" s="2" t="s">
        <v>217</v>
      </c>
      <c r="C741" s="19">
        <v>4</v>
      </c>
      <c r="D741" s="19" t="s">
        <v>30</v>
      </c>
      <c r="E741" s="50"/>
      <c r="F741" s="21">
        <f>+C741*E741</f>
        <v>0</v>
      </c>
    </row>
    <row r="742" spans="1:6" ht="15.75" x14ac:dyDescent="0.25">
      <c r="A742" s="18"/>
      <c r="B742" s="2" t="s">
        <v>196</v>
      </c>
      <c r="C742" s="19">
        <v>3</v>
      </c>
      <c r="D742" s="19" t="s">
        <v>30</v>
      </c>
      <c r="E742" s="50"/>
      <c r="F742" s="21">
        <f>+C742*E742</f>
        <v>0</v>
      </c>
    </row>
    <row r="743" spans="1:6" s="22" customFormat="1" ht="15.75" x14ac:dyDescent="0.25">
      <c r="A743" s="13">
        <f>+A740+0.01</f>
        <v>12.189999999999996</v>
      </c>
      <c r="B743" s="14" t="s">
        <v>110</v>
      </c>
      <c r="C743" s="15"/>
      <c r="D743" s="15"/>
      <c r="E743" s="16"/>
      <c r="F743" s="17">
        <f>SUBTOTAL(9,F744:F744)</f>
        <v>0</v>
      </c>
    </row>
    <row r="744" spans="1:6" ht="15.75" x14ac:dyDescent="0.25">
      <c r="A744" s="18"/>
      <c r="B744" s="2" t="s">
        <v>111</v>
      </c>
      <c r="C744" s="19">
        <v>4</v>
      </c>
      <c r="D744" s="19" t="s">
        <v>30</v>
      </c>
      <c r="E744" s="50"/>
      <c r="F744" s="21">
        <f>+C744*E744</f>
        <v>0</v>
      </c>
    </row>
    <row r="745" spans="1:6" ht="15.75" x14ac:dyDescent="0.25">
      <c r="A745" s="13">
        <f>+A743+0.01</f>
        <v>12.199999999999996</v>
      </c>
      <c r="B745" s="14" t="s">
        <v>13</v>
      </c>
      <c r="C745" s="15"/>
      <c r="D745" s="15"/>
      <c r="E745" s="16"/>
      <c r="F745" s="17">
        <f>SUBTOTAL(9,F746:F747)</f>
        <v>0</v>
      </c>
    </row>
    <row r="746" spans="1:6" ht="15.75" x14ac:dyDescent="0.25">
      <c r="A746" s="18"/>
      <c r="B746" s="2" t="s">
        <v>95</v>
      </c>
      <c r="C746" s="19">
        <v>1</v>
      </c>
      <c r="D746" s="19" t="s">
        <v>30</v>
      </c>
      <c r="E746" s="50"/>
      <c r="F746" s="21">
        <f>+C746*E746</f>
        <v>0</v>
      </c>
    </row>
    <row r="747" spans="1:6" ht="15.75" x14ac:dyDescent="0.25">
      <c r="A747" s="18"/>
      <c r="B747" s="2" t="s">
        <v>96</v>
      </c>
      <c r="C747" s="19">
        <v>1</v>
      </c>
      <c r="D747" s="19" t="s">
        <v>30</v>
      </c>
      <c r="E747" s="50"/>
      <c r="F747" s="21">
        <f>+C747*E747</f>
        <v>0</v>
      </c>
    </row>
    <row r="748" spans="1:6" ht="15.75" x14ac:dyDescent="0.25">
      <c r="A748" s="13">
        <f>+A745+0.01</f>
        <v>12.209999999999996</v>
      </c>
      <c r="B748" s="14" t="s">
        <v>97</v>
      </c>
      <c r="C748" s="15"/>
      <c r="D748" s="15"/>
      <c r="E748" s="16"/>
      <c r="F748" s="17">
        <f>SUBTOTAL(9,F749:F750)</f>
        <v>0</v>
      </c>
    </row>
    <row r="749" spans="1:6" ht="15.75" x14ac:dyDescent="0.25">
      <c r="A749" s="18"/>
      <c r="B749" s="2" t="s">
        <v>99</v>
      </c>
      <c r="C749" s="19">
        <v>1</v>
      </c>
      <c r="D749" s="19" t="s">
        <v>30</v>
      </c>
      <c r="E749" s="20"/>
      <c r="F749" s="21">
        <f>+C749*E749</f>
        <v>0</v>
      </c>
    </row>
    <row r="750" spans="1:6" ht="15.75" x14ac:dyDescent="0.25">
      <c r="A750" s="18"/>
      <c r="B750" s="2" t="s">
        <v>193</v>
      </c>
      <c r="C750" s="19">
        <v>1</v>
      </c>
      <c r="D750" s="19" t="s">
        <v>30</v>
      </c>
      <c r="E750" s="20"/>
      <c r="F750" s="21">
        <f>+C750*E750</f>
        <v>0</v>
      </c>
    </row>
    <row r="751" spans="1:6" ht="15.75" x14ac:dyDescent="0.25">
      <c r="A751" s="13">
        <f>+A748+0.01</f>
        <v>12.219999999999995</v>
      </c>
      <c r="B751" s="14" t="s">
        <v>103</v>
      </c>
      <c r="C751" s="15"/>
      <c r="D751" s="15"/>
      <c r="E751" s="16"/>
      <c r="F751" s="17">
        <f>SUBTOTAL(9,F752:F752)</f>
        <v>0</v>
      </c>
    </row>
    <row r="752" spans="1:6" ht="15.75" x14ac:dyDescent="0.25">
      <c r="A752" s="18"/>
      <c r="B752" s="2" t="s">
        <v>225</v>
      </c>
      <c r="C752" s="19">
        <v>1</v>
      </c>
      <c r="D752" s="19" t="s">
        <v>30</v>
      </c>
      <c r="E752" s="50"/>
      <c r="F752" s="21">
        <f>+C752*E752</f>
        <v>0</v>
      </c>
    </row>
    <row r="753" spans="1:6" ht="15.75" x14ac:dyDescent="0.25">
      <c r="A753" s="13">
        <f>+A751+0.01</f>
        <v>12.229999999999995</v>
      </c>
      <c r="B753" s="14" t="s">
        <v>54</v>
      </c>
      <c r="C753" s="15"/>
      <c r="D753" s="15"/>
      <c r="E753" s="16"/>
      <c r="F753" s="17">
        <f>SUBTOTAL(9,F754:F754)</f>
        <v>0</v>
      </c>
    </row>
    <row r="754" spans="1:6" ht="15.75" x14ac:dyDescent="0.25">
      <c r="A754" s="18"/>
      <c r="B754" s="2" t="s">
        <v>55</v>
      </c>
      <c r="C754" s="19">
        <v>8.5399999999999991</v>
      </c>
      <c r="D754" s="19" t="s">
        <v>27</v>
      </c>
      <c r="E754" s="50"/>
      <c r="F754" s="21">
        <f>+C754*E754</f>
        <v>0</v>
      </c>
    </row>
    <row r="755" spans="1:6" ht="15.75" x14ac:dyDescent="0.25">
      <c r="A755" s="13">
        <f>+A753+0.01</f>
        <v>12.239999999999995</v>
      </c>
      <c r="B755" s="14" t="s">
        <v>150</v>
      </c>
      <c r="C755" s="15"/>
      <c r="D755" s="15"/>
      <c r="E755" s="16"/>
      <c r="F755" s="17">
        <f>SUBTOTAL(9,F756:F756)</f>
        <v>0</v>
      </c>
    </row>
    <row r="756" spans="1:6" ht="15.75" x14ac:dyDescent="0.25">
      <c r="A756" s="18"/>
      <c r="B756" s="2" t="s">
        <v>226</v>
      </c>
      <c r="C756" s="19">
        <f>1.2*0.6*2</f>
        <v>1.44</v>
      </c>
      <c r="D756" s="19" t="s">
        <v>23</v>
      </c>
      <c r="E756" s="50"/>
      <c r="F756" s="21">
        <f>+C756*E756</f>
        <v>0</v>
      </c>
    </row>
    <row r="757" spans="1:6" ht="15.75" x14ac:dyDescent="0.25">
      <c r="A757" s="18"/>
      <c r="C757" s="19"/>
      <c r="D757" s="19"/>
      <c r="E757" s="20"/>
      <c r="F757" s="54"/>
    </row>
    <row r="758" spans="1:6" ht="15.75" x14ac:dyDescent="0.25">
      <c r="A758" s="18"/>
      <c r="C758" s="19"/>
      <c r="D758" s="19"/>
      <c r="E758" s="20"/>
      <c r="F758" s="54">
        <f>SUBTOTAL(9,F688:F757)</f>
        <v>0</v>
      </c>
    </row>
    <row r="759" spans="1:6" ht="19.5" thickBot="1" x14ac:dyDescent="0.35">
      <c r="A759" s="52">
        <f>+A686+1</f>
        <v>13</v>
      </c>
      <c r="B759" s="6" t="s">
        <v>278</v>
      </c>
      <c r="C759" s="47">
        <f>+[3]Medidas!H26</f>
        <v>42.181199999999997</v>
      </c>
      <c r="D759" s="8"/>
      <c r="E759" s="7"/>
      <c r="F759" s="7"/>
    </row>
    <row r="760" spans="1:6" ht="15.75" thickBot="1" x14ac:dyDescent="0.3">
      <c r="A760" s="9" t="s">
        <v>15</v>
      </c>
      <c r="B760" s="10" t="s">
        <v>16</v>
      </c>
      <c r="C760" s="11" t="s">
        <v>17</v>
      </c>
      <c r="D760" s="10" t="s">
        <v>18</v>
      </c>
      <c r="E760" s="12" t="s">
        <v>19</v>
      </c>
      <c r="F760" s="11" t="s">
        <v>20</v>
      </c>
    </row>
    <row r="761" spans="1:6" ht="15.75" x14ac:dyDescent="0.25">
      <c r="A761" s="13">
        <f>+A759+0.01</f>
        <v>13.01</v>
      </c>
      <c r="B761" s="14" t="s">
        <v>21</v>
      </c>
      <c r="C761" s="15"/>
      <c r="D761" s="15"/>
      <c r="E761" s="16"/>
      <c r="F761" s="17">
        <f>SUBTOTAL(9,F762:F763)</f>
        <v>0</v>
      </c>
    </row>
    <row r="762" spans="1:6" ht="15.75" x14ac:dyDescent="0.25">
      <c r="A762" s="18"/>
      <c r="B762" s="2" t="s">
        <v>22</v>
      </c>
      <c r="C762" s="19">
        <f>+[3]Medidas!F32</f>
        <v>106.63680000000001</v>
      </c>
      <c r="D762" s="19" t="s">
        <v>23</v>
      </c>
      <c r="E762" s="50"/>
      <c r="F762" s="21">
        <f>+C762*E762</f>
        <v>0</v>
      </c>
    </row>
    <row r="763" spans="1:6" ht="15.75" x14ac:dyDescent="0.25">
      <c r="A763" s="18"/>
      <c r="B763" s="2" t="s">
        <v>24</v>
      </c>
      <c r="C763" s="19">
        <f>+[3]Medidas!F37</f>
        <v>36.926000000000002</v>
      </c>
      <c r="D763" s="19" t="s">
        <v>23</v>
      </c>
      <c r="E763" s="50"/>
      <c r="F763" s="21">
        <f>+C763*E763</f>
        <v>0</v>
      </c>
    </row>
    <row r="764" spans="1:6" ht="15.75" x14ac:dyDescent="0.25">
      <c r="A764" s="13">
        <f>+A761+0.01</f>
        <v>13.02</v>
      </c>
      <c r="B764" s="14" t="s">
        <v>25</v>
      </c>
      <c r="C764" s="15"/>
      <c r="D764" s="15"/>
      <c r="E764" s="16"/>
      <c r="F764" s="17">
        <f>SUBTOTAL(9,F765:F766)</f>
        <v>0</v>
      </c>
    </row>
    <row r="765" spans="1:6" ht="15.75" x14ac:dyDescent="0.25">
      <c r="A765" s="18"/>
      <c r="B765" s="2" t="s">
        <v>22</v>
      </c>
      <c r="C765" s="19">
        <f>+[3]Medidas!F44</f>
        <v>94.995199999999997</v>
      </c>
      <c r="D765" s="19" t="s">
        <v>23</v>
      </c>
      <c r="E765" s="50"/>
      <c r="F765" s="21">
        <f>+C765*E765</f>
        <v>0</v>
      </c>
    </row>
    <row r="766" spans="1:6" ht="15.75" x14ac:dyDescent="0.25">
      <c r="A766" s="18"/>
      <c r="B766" s="2" t="s">
        <v>26</v>
      </c>
      <c r="C766" s="19">
        <v>15</v>
      </c>
      <c r="D766" s="19" t="s">
        <v>27</v>
      </c>
      <c r="E766" s="50"/>
      <c r="F766" s="21">
        <f>+C766*E766</f>
        <v>0</v>
      </c>
    </row>
    <row r="767" spans="1:6" ht="15.75" x14ac:dyDescent="0.25">
      <c r="A767" s="13">
        <f>+A764+0.01</f>
        <v>13.03</v>
      </c>
      <c r="B767" s="14" t="s">
        <v>28</v>
      </c>
      <c r="C767" s="15"/>
      <c r="D767" s="15"/>
      <c r="E767" s="16"/>
      <c r="F767" s="17">
        <f>SUBTOTAL(9,F768:F771)</f>
        <v>0</v>
      </c>
    </row>
    <row r="768" spans="1:6" ht="15.75" x14ac:dyDescent="0.25">
      <c r="A768" s="18"/>
      <c r="B768" s="2" t="s">
        <v>279</v>
      </c>
      <c r="C768" s="19">
        <f>4.7+7.7</f>
        <v>12.4</v>
      </c>
      <c r="D768" s="19" t="s">
        <v>27</v>
      </c>
      <c r="E768" s="50"/>
      <c r="F768" s="21">
        <f>+C768*E768</f>
        <v>0</v>
      </c>
    </row>
    <row r="769" spans="1:6" ht="15.75" x14ac:dyDescent="0.25">
      <c r="A769" s="18"/>
      <c r="B769" s="2" t="s">
        <v>212</v>
      </c>
      <c r="C769" s="19">
        <v>7</v>
      </c>
      <c r="D769" s="19" t="s">
        <v>30</v>
      </c>
      <c r="E769" s="50"/>
      <c r="F769" s="21">
        <f>+C769*E769</f>
        <v>0</v>
      </c>
    </row>
    <row r="770" spans="1:6" ht="15.75" x14ac:dyDescent="0.25">
      <c r="A770" s="18"/>
      <c r="B770" s="2" t="s">
        <v>280</v>
      </c>
      <c r="C770" s="19">
        <v>1</v>
      </c>
      <c r="D770" s="19" t="s">
        <v>30</v>
      </c>
      <c r="E770" s="50"/>
      <c r="F770" s="21">
        <f>+C770*E770</f>
        <v>0</v>
      </c>
    </row>
    <row r="771" spans="1:6" ht="15.75" x14ac:dyDescent="0.25">
      <c r="A771" s="18"/>
      <c r="B771" s="2" t="s">
        <v>59</v>
      </c>
      <c r="C771" s="19">
        <v>2</v>
      </c>
      <c r="D771" s="19" t="s">
        <v>30</v>
      </c>
      <c r="E771" s="50"/>
      <c r="F771" s="21">
        <f>+C771*E771</f>
        <v>0</v>
      </c>
    </row>
    <row r="772" spans="1:6" ht="15.75" x14ac:dyDescent="0.25">
      <c r="A772" s="13">
        <f>+A767+0.01</f>
        <v>13.04</v>
      </c>
      <c r="B772" s="14" t="s">
        <v>130</v>
      </c>
      <c r="C772" s="15"/>
      <c r="D772" s="15"/>
      <c r="E772" s="16"/>
      <c r="F772" s="17">
        <f>SUBTOTAL(9,F773:F774)</f>
        <v>0</v>
      </c>
    </row>
    <row r="773" spans="1:6" ht="15.75" x14ac:dyDescent="0.25">
      <c r="A773" s="18"/>
      <c r="B773" s="2" t="s">
        <v>32</v>
      </c>
      <c r="C773" s="19">
        <v>1</v>
      </c>
      <c r="D773" s="19" t="s">
        <v>30</v>
      </c>
      <c r="E773" s="50"/>
      <c r="F773" s="21">
        <f>+C773*E773</f>
        <v>0</v>
      </c>
    </row>
    <row r="774" spans="1:6" ht="15.75" x14ac:dyDescent="0.25">
      <c r="A774" s="18"/>
      <c r="B774" s="2" t="s">
        <v>122</v>
      </c>
      <c r="C774" s="19">
        <v>1</v>
      </c>
      <c r="D774" s="19" t="s">
        <v>30</v>
      </c>
      <c r="E774" s="50"/>
      <c r="F774" s="21">
        <f>+C774*E774</f>
        <v>0</v>
      </c>
    </row>
    <row r="775" spans="1:6" ht="15.75" x14ac:dyDescent="0.25">
      <c r="A775" s="13">
        <f>+A772+0.01</f>
        <v>13.049999999999999</v>
      </c>
      <c r="B775" s="14" t="s">
        <v>33</v>
      </c>
      <c r="C775" s="15"/>
      <c r="D775" s="15"/>
      <c r="E775" s="16"/>
      <c r="F775" s="17">
        <f>SUBTOTAL(9,F776:F777)</f>
        <v>0</v>
      </c>
    </row>
    <row r="776" spans="1:6" ht="15.75" x14ac:dyDescent="0.25">
      <c r="A776" s="18"/>
      <c r="B776" s="2" t="s">
        <v>60</v>
      </c>
      <c r="C776" s="19">
        <f>+C759</f>
        <v>42.181199999999997</v>
      </c>
      <c r="D776" s="19" t="s">
        <v>23</v>
      </c>
      <c r="E776" s="50"/>
      <c r="F776" s="21">
        <f>C776*E776</f>
        <v>0</v>
      </c>
    </row>
    <row r="777" spans="1:6" ht="15.75" x14ac:dyDescent="0.25">
      <c r="A777" s="18"/>
      <c r="B777" s="2" t="s">
        <v>61</v>
      </c>
      <c r="C777" s="19">
        <f>+C759</f>
        <v>42.181199999999997</v>
      </c>
      <c r="D777" s="19" t="s">
        <v>23</v>
      </c>
      <c r="E777" s="50"/>
      <c r="F777" s="21">
        <f>C777*E777</f>
        <v>0</v>
      </c>
    </row>
    <row r="778" spans="1:6" ht="15.75" x14ac:dyDescent="0.25">
      <c r="A778" s="13">
        <f>+A775+0.01</f>
        <v>13.059999999999999</v>
      </c>
      <c r="B778" s="14" t="s">
        <v>35</v>
      </c>
      <c r="C778" s="15"/>
      <c r="D778" s="15"/>
      <c r="E778" s="16"/>
      <c r="F778" s="17">
        <f>SUBTOTAL(9,F779:F779)</f>
        <v>0</v>
      </c>
    </row>
    <row r="779" spans="1:6" ht="15.75" x14ac:dyDescent="0.25">
      <c r="A779" s="18"/>
      <c r="B779" s="2" t="s">
        <v>281</v>
      </c>
      <c r="C779" s="19">
        <f>8.6*0.8+4.75*2.04+2.8*1.2</f>
        <v>19.93</v>
      </c>
      <c r="D779" s="19" t="s">
        <v>23</v>
      </c>
      <c r="E779" s="50"/>
      <c r="F779" s="21">
        <f>+C779*E779</f>
        <v>0</v>
      </c>
    </row>
    <row r="780" spans="1:6" ht="15.75" x14ac:dyDescent="0.25">
      <c r="A780" s="13">
        <f>+A778+0.01</f>
        <v>13.069999999999999</v>
      </c>
      <c r="B780" s="14" t="s">
        <v>36</v>
      </c>
      <c r="C780" s="15"/>
      <c r="D780" s="15"/>
      <c r="E780" s="16"/>
      <c r="F780" s="17">
        <f>SUBTOTAL(9,F781:F783)</f>
        <v>0</v>
      </c>
    </row>
    <row r="781" spans="1:6" ht="15.75" x14ac:dyDescent="0.25">
      <c r="A781" s="18"/>
      <c r="B781" s="2" t="s">
        <v>37</v>
      </c>
      <c r="C781" s="19">
        <v>2</v>
      </c>
      <c r="D781" s="19" t="s">
        <v>30</v>
      </c>
      <c r="E781" s="50"/>
      <c r="F781" s="21">
        <f>+C781*E781</f>
        <v>0</v>
      </c>
    </row>
    <row r="782" spans="1:6" ht="15.75" x14ac:dyDescent="0.25">
      <c r="A782" s="18"/>
      <c r="B782" s="2" t="s">
        <v>155</v>
      </c>
      <c r="C782" s="19">
        <v>2</v>
      </c>
      <c r="D782" s="19" t="s">
        <v>30</v>
      </c>
      <c r="E782" s="50"/>
      <c r="F782" s="21">
        <f>+C782*E782</f>
        <v>0</v>
      </c>
    </row>
    <row r="783" spans="1:6" ht="15.75" x14ac:dyDescent="0.25">
      <c r="A783" s="18"/>
      <c r="B783" s="2" t="s">
        <v>282</v>
      </c>
      <c r="C783" s="19">
        <v>5</v>
      </c>
      <c r="D783" s="19" t="s">
        <v>30</v>
      </c>
      <c r="E783" s="20"/>
      <c r="F783" s="21">
        <f>+C783*E783</f>
        <v>0</v>
      </c>
    </row>
    <row r="784" spans="1:6" ht="15.75" x14ac:dyDescent="0.25">
      <c r="A784" s="13">
        <f>+A780+0.01</f>
        <v>13.079999999999998</v>
      </c>
      <c r="B784" s="14" t="s">
        <v>38</v>
      </c>
      <c r="C784" s="15"/>
      <c r="D784" s="15"/>
      <c r="E784" s="16"/>
      <c r="F784" s="17">
        <f>SUBTOTAL(9,F785:F785)</f>
        <v>0</v>
      </c>
    </row>
    <row r="785" spans="1:6" ht="15.75" x14ac:dyDescent="0.25">
      <c r="A785" s="18"/>
      <c r="B785" s="2" t="s">
        <v>215</v>
      </c>
      <c r="C785" s="19">
        <v>2</v>
      </c>
      <c r="D785" s="19" t="s">
        <v>30</v>
      </c>
      <c r="E785" s="50"/>
      <c r="F785" s="21">
        <f>+C785*E785</f>
        <v>0</v>
      </c>
    </row>
    <row r="786" spans="1:6" ht="15.75" x14ac:dyDescent="0.25">
      <c r="A786" s="13">
        <f>+A784+0.01</f>
        <v>13.089999999999998</v>
      </c>
      <c r="B786" s="14" t="s">
        <v>40</v>
      </c>
      <c r="C786" s="15"/>
      <c r="D786" s="15"/>
      <c r="E786" s="16"/>
      <c r="F786" s="17">
        <f>SUBTOTAL(9,F787:F787)</f>
        <v>0</v>
      </c>
    </row>
    <row r="787" spans="1:6" ht="15.75" x14ac:dyDescent="0.25">
      <c r="A787" s="18"/>
      <c r="B787" s="2" t="s">
        <v>42</v>
      </c>
      <c r="C787" s="19">
        <v>1</v>
      </c>
      <c r="D787" s="19" t="s">
        <v>30</v>
      </c>
      <c r="E787" s="50"/>
      <c r="F787" s="21">
        <f>+C787*E787</f>
        <v>0</v>
      </c>
    </row>
    <row r="788" spans="1:6" ht="15.75" x14ac:dyDescent="0.25">
      <c r="A788" s="13">
        <f>+A786+0.01</f>
        <v>13.099999999999998</v>
      </c>
      <c r="B788" s="14" t="s">
        <v>44</v>
      </c>
      <c r="C788" s="15"/>
      <c r="D788" s="15"/>
      <c r="E788" s="16"/>
      <c r="F788" s="17">
        <f>SUBTOTAL(9,F789:F790)</f>
        <v>0</v>
      </c>
    </row>
    <row r="789" spans="1:6" ht="15.75" x14ac:dyDescent="0.25">
      <c r="A789" s="18"/>
      <c r="B789" s="2" t="s">
        <v>113</v>
      </c>
      <c r="C789" s="19">
        <v>2</v>
      </c>
      <c r="D789" s="19" t="s">
        <v>30</v>
      </c>
      <c r="E789" s="50"/>
      <c r="F789" s="21">
        <f>+C789*E789</f>
        <v>0</v>
      </c>
    </row>
    <row r="790" spans="1:6" ht="15.75" x14ac:dyDescent="0.25">
      <c r="A790" s="18"/>
      <c r="B790" s="2" t="s">
        <v>45</v>
      </c>
      <c r="C790" s="19">
        <v>2</v>
      </c>
      <c r="D790" s="19" t="s">
        <v>30</v>
      </c>
      <c r="E790" s="50"/>
      <c r="F790" s="21">
        <f>+C790*E790</f>
        <v>0</v>
      </c>
    </row>
    <row r="791" spans="1:6" ht="15.75" x14ac:dyDescent="0.25">
      <c r="A791" s="13">
        <f>+A788+0.01</f>
        <v>13.109999999999998</v>
      </c>
      <c r="B791" s="14" t="s">
        <v>2</v>
      </c>
      <c r="C791" s="15"/>
      <c r="D791" s="15"/>
      <c r="E791" s="16"/>
      <c r="F791" s="17">
        <f>SUBTOTAL(9,F792:F796)</f>
        <v>0</v>
      </c>
    </row>
    <row r="792" spans="1:6" ht="15.75" x14ac:dyDescent="0.25">
      <c r="A792" s="18"/>
      <c r="B792" s="2" t="s">
        <v>78</v>
      </c>
      <c r="C792" s="19">
        <v>1</v>
      </c>
      <c r="D792" s="19" t="s">
        <v>30</v>
      </c>
      <c r="E792" s="50"/>
      <c r="F792" s="21">
        <f>+C792*E792</f>
        <v>0</v>
      </c>
    </row>
    <row r="793" spans="1:6" ht="15.75" x14ac:dyDescent="0.25">
      <c r="A793" s="18"/>
      <c r="B793" s="2" t="s">
        <v>283</v>
      </c>
      <c r="C793" s="19">
        <v>1</v>
      </c>
      <c r="D793" s="19" t="s">
        <v>30</v>
      </c>
      <c r="E793" s="50"/>
      <c r="F793" s="21">
        <f>+C793*E793</f>
        <v>0</v>
      </c>
    </row>
    <row r="794" spans="1:6" ht="15.75" x14ac:dyDescent="0.25">
      <c r="A794" s="18"/>
      <c r="B794" s="2" t="s">
        <v>284</v>
      </c>
      <c r="C794" s="19">
        <v>3</v>
      </c>
      <c r="D794" s="19" t="s">
        <v>30</v>
      </c>
      <c r="E794" s="50"/>
      <c r="F794" s="21">
        <f>+C794*E794</f>
        <v>0</v>
      </c>
    </row>
    <row r="795" spans="1:6" ht="15.75" x14ac:dyDescent="0.25">
      <c r="A795" s="18"/>
      <c r="B795" s="2" t="s">
        <v>106</v>
      </c>
      <c r="C795" s="19">
        <v>1</v>
      </c>
      <c r="D795" s="19" t="s">
        <v>30</v>
      </c>
      <c r="E795" s="50"/>
      <c r="F795" s="21">
        <f>+C795*E795</f>
        <v>0</v>
      </c>
    </row>
    <row r="796" spans="1:6" ht="15.75" x14ac:dyDescent="0.25">
      <c r="A796" s="18"/>
      <c r="B796" s="2" t="s">
        <v>107</v>
      </c>
      <c r="C796" s="19">
        <v>1</v>
      </c>
      <c r="D796" s="19" t="s">
        <v>30</v>
      </c>
      <c r="E796" s="50"/>
      <c r="F796" s="21">
        <f>+C796*E796</f>
        <v>0</v>
      </c>
    </row>
    <row r="797" spans="1:6" ht="15.75" x14ac:dyDescent="0.25">
      <c r="A797" s="13">
        <f>+A791+0.01</f>
        <v>13.119999999999997</v>
      </c>
      <c r="B797" s="14" t="s">
        <v>11</v>
      </c>
      <c r="C797" s="15"/>
      <c r="D797" s="15"/>
      <c r="E797" s="16"/>
      <c r="F797" s="17">
        <f>SUBTOTAL(9,F798:F800)</f>
        <v>0</v>
      </c>
    </row>
    <row r="798" spans="1:6" ht="15.75" x14ac:dyDescent="0.25">
      <c r="A798" s="18"/>
      <c r="B798" s="2" t="s">
        <v>124</v>
      </c>
      <c r="C798" s="19">
        <v>1</v>
      </c>
      <c r="D798" s="19" t="s">
        <v>30</v>
      </c>
      <c r="E798" s="50"/>
      <c r="F798" s="21">
        <f>+C798*E798</f>
        <v>0</v>
      </c>
    </row>
    <row r="799" spans="1:6" ht="15.75" x14ac:dyDescent="0.25">
      <c r="A799" s="18"/>
      <c r="B799" s="2" t="s">
        <v>82</v>
      </c>
      <c r="C799" s="19">
        <v>1</v>
      </c>
      <c r="D799" s="19" t="s">
        <v>30</v>
      </c>
      <c r="E799" s="50"/>
      <c r="F799" s="21">
        <f>+C799*E799</f>
        <v>0</v>
      </c>
    </row>
    <row r="800" spans="1:6" ht="15.75" x14ac:dyDescent="0.25">
      <c r="A800" s="18"/>
      <c r="B800" s="2" t="s">
        <v>50</v>
      </c>
      <c r="C800" s="19">
        <v>1</v>
      </c>
      <c r="D800" s="19" t="s">
        <v>30</v>
      </c>
      <c r="E800" s="50"/>
      <c r="F800" s="21">
        <f>+C800*E800</f>
        <v>0</v>
      </c>
    </row>
    <row r="801" spans="1:6" ht="15.75" x14ac:dyDescent="0.25">
      <c r="A801" s="13">
        <f>+A797+0.01</f>
        <v>13.129999999999997</v>
      </c>
      <c r="B801" s="14" t="s">
        <v>83</v>
      </c>
      <c r="C801" s="15"/>
      <c r="D801" s="15"/>
      <c r="E801" s="16"/>
      <c r="F801" s="17">
        <f>SUBTOTAL(9,F802:F802)</f>
        <v>0</v>
      </c>
    </row>
    <row r="802" spans="1:6" ht="15.75" x14ac:dyDescent="0.25">
      <c r="A802" s="18"/>
      <c r="B802" s="2" t="s">
        <v>84</v>
      </c>
      <c r="C802" s="19">
        <v>2</v>
      </c>
      <c r="D802" s="19" t="s">
        <v>30</v>
      </c>
      <c r="E802" s="50"/>
      <c r="F802" s="21">
        <f>+C802*E802</f>
        <v>0</v>
      </c>
    </row>
    <row r="803" spans="1:6" ht="15.75" x14ac:dyDescent="0.25">
      <c r="A803" s="13">
        <f>+A801+0.01</f>
        <v>13.139999999999997</v>
      </c>
      <c r="B803" s="14" t="s">
        <v>3</v>
      </c>
      <c r="C803" s="15"/>
      <c r="D803" s="15"/>
      <c r="E803" s="16"/>
      <c r="F803" s="17">
        <f>SUBTOTAL(9,F804:F805)</f>
        <v>0</v>
      </c>
    </row>
    <row r="804" spans="1:6" ht="15.75" x14ac:dyDescent="0.25">
      <c r="A804" s="18"/>
      <c r="B804" s="2" t="s">
        <v>85</v>
      </c>
      <c r="C804" s="19">
        <v>1</v>
      </c>
      <c r="D804" s="19" t="s">
        <v>30</v>
      </c>
      <c r="E804" s="50"/>
      <c r="F804" s="21">
        <f>+C804*E804</f>
        <v>0</v>
      </c>
    </row>
    <row r="805" spans="1:6" ht="15.75" x14ac:dyDescent="0.25">
      <c r="A805" s="18"/>
      <c r="B805" s="2" t="s">
        <v>51</v>
      </c>
      <c r="C805" s="19">
        <v>1</v>
      </c>
      <c r="D805" s="19" t="s">
        <v>0</v>
      </c>
      <c r="E805" s="50"/>
      <c r="F805" s="21">
        <f>+C805*E805</f>
        <v>0</v>
      </c>
    </row>
    <row r="806" spans="1:6" ht="15.75" x14ac:dyDescent="0.25">
      <c r="A806" s="13">
        <f>+A803+0.01</f>
        <v>13.149999999999997</v>
      </c>
      <c r="B806" s="14" t="s">
        <v>86</v>
      </c>
      <c r="C806" s="15"/>
      <c r="D806" s="15"/>
      <c r="E806" s="16"/>
      <c r="F806" s="17">
        <f>SUBTOTAL(9,F807:F807)</f>
        <v>0</v>
      </c>
    </row>
    <row r="807" spans="1:6" ht="15.75" x14ac:dyDescent="0.25">
      <c r="A807" s="18"/>
      <c r="B807" s="2" t="s">
        <v>285</v>
      </c>
      <c r="C807" s="19">
        <v>8</v>
      </c>
      <c r="D807" s="19" t="s">
        <v>30</v>
      </c>
      <c r="E807" s="50"/>
      <c r="F807" s="21">
        <f>+C807*E807</f>
        <v>0</v>
      </c>
    </row>
    <row r="808" spans="1:6" ht="15.75" x14ac:dyDescent="0.25">
      <c r="A808" s="13">
        <f>+A806+0.01</f>
        <v>13.159999999999997</v>
      </c>
      <c r="B808" s="14" t="s">
        <v>89</v>
      </c>
      <c r="C808" s="15"/>
      <c r="D808" s="15"/>
      <c r="E808" s="16"/>
      <c r="F808" s="17">
        <f>SUBTOTAL(9,F809:F809)</f>
        <v>0</v>
      </c>
    </row>
    <row r="809" spans="1:6" ht="15.75" x14ac:dyDescent="0.25">
      <c r="A809" s="18"/>
      <c r="B809" s="2" t="s">
        <v>286</v>
      </c>
      <c r="C809" s="19">
        <v>1</v>
      </c>
      <c r="D809" s="19" t="s">
        <v>30</v>
      </c>
      <c r="E809" s="50"/>
      <c r="F809" s="21">
        <f>+C809*E809</f>
        <v>0</v>
      </c>
    </row>
    <row r="810" spans="1:6" ht="15.75" x14ac:dyDescent="0.25">
      <c r="A810" s="13">
        <f>+A808+0.01</f>
        <v>13.169999999999996</v>
      </c>
      <c r="B810" s="14" t="s">
        <v>52</v>
      </c>
      <c r="C810" s="15"/>
      <c r="D810" s="15"/>
      <c r="E810" s="16"/>
      <c r="F810" s="17">
        <f>SUBTOTAL(9,F811:F811)</f>
        <v>0</v>
      </c>
    </row>
    <row r="811" spans="1:6" ht="15.75" x14ac:dyDescent="0.25">
      <c r="A811" s="18"/>
      <c r="B811" s="2" t="s">
        <v>53</v>
      </c>
      <c r="C811" s="19">
        <v>1</v>
      </c>
      <c r="D811" s="19" t="s">
        <v>30</v>
      </c>
      <c r="E811" s="50"/>
      <c r="F811" s="21">
        <f>+C811*E811</f>
        <v>0</v>
      </c>
    </row>
    <row r="812" spans="1:6" s="22" customFormat="1" ht="15.75" x14ac:dyDescent="0.25">
      <c r="A812" s="13">
        <f>+A810+0.01</f>
        <v>13.179999999999996</v>
      </c>
      <c r="B812" s="14" t="s">
        <v>110</v>
      </c>
      <c r="C812" s="15"/>
      <c r="D812" s="15"/>
      <c r="E812" s="16"/>
      <c r="F812" s="17">
        <f>SUBTOTAL(9,F813:F813)</f>
        <v>0</v>
      </c>
    </row>
    <row r="813" spans="1:6" ht="15.75" x14ac:dyDescent="0.25">
      <c r="A813" s="18"/>
      <c r="B813" s="2" t="s">
        <v>111</v>
      </c>
      <c r="C813" s="19">
        <v>2</v>
      </c>
      <c r="D813" s="19" t="s">
        <v>30</v>
      </c>
      <c r="E813" s="50"/>
      <c r="F813" s="21">
        <f>+C813*E813</f>
        <v>0</v>
      </c>
    </row>
    <row r="814" spans="1:6" ht="15.75" x14ac:dyDescent="0.25">
      <c r="A814" s="13">
        <f>+A812+0.01</f>
        <v>13.189999999999996</v>
      </c>
      <c r="B814" s="14" t="s">
        <v>92</v>
      </c>
      <c r="C814" s="15"/>
      <c r="D814" s="15"/>
      <c r="E814" s="16"/>
      <c r="F814" s="17">
        <f>SUBTOTAL(9,F815:F815)</f>
        <v>0</v>
      </c>
    </row>
    <row r="815" spans="1:6" ht="15.75" x14ac:dyDescent="0.25">
      <c r="A815" s="18"/>
      <c r="B815" s="2" t="s">
        <v>93</v>
      </c>
      <c r="C815" s="19">
        <v>1</v>
      </c>
      <c r="D815" s="19" t="s">
        <v>23</v>
      </c>
      <c r="E815" s="50"/>
      <c r="F815" s="21">
        <f>+C815*E815</f>
        <v>0</v>
      </c>
    </row>
    <row r="816" spans="1:6" ht="15.75" x14ac:dyDescent="0.25">
      <c r="A816" s="13">
        <f>+A814+0.01</f>
        <v>13.199999999999996</v>
      </c>
      <c r="B816" s="14" t="s">
        <v>13</v>
      </c>
      <c r="C816" s="15"/>
      <c r="D816" s="15"/>
      <c r="E816" s="16"/>
      <c r="F816" s="17">
        <f>SUBTOTAL(9,F817:F817)</f>
        <v>0</v>
      </c>
    </row>
    <row r="817" spans="1:6" ht="15.75" x14ac:dyDescent="0.25">
      <c r="A817" s="18"/>
      <c r="B817" s="2" t="s">
        <v>95</v>
      </c>
      <c r="C817" s="19">
        <v>2</v>
      </c>
      <c r="D817" s="19" t="s">
        <v>30</v>
      </c>
      <c r="E817" s="50"/>
      <c r="F817" s="21">
        <f>+C817*E817</f>
        <v>0</v>
      </c>
    </row>
    <row r="818" spans="1:6" ht="15.75" x14ac:dyDescent="0.25">
      <c r="A818" s="13">
        <f>+A816+0.01</f>
        <v>13.209999999999996</v>
      </c>
      <c r="B818" s="14" t="s">
        <v>97</v>
      </c>
      <c r="C818" s="15"/>
      <c r="D818" s="15"/>
      <c r="E818" s="16"/>
      <c r="F818" s="17">
        <f>SUBTOTAL(9,F819:F820)</f>
        <v>0</v>
      </c>
    </row>
    <row r="819" spans="1:6" ht="15.75" x14ac:dyDescent="0.25">
      <c r="A819" s="18"/>
      <c r="B819" s="2" t="s">
        <v>287</v>
      </c>
      <c r="C819" s="19">
        <v>1</v>
      </c>
      <c r="D819" s="19" t="s">
        <v>30</v>
      </c>
      <c r="E819" s="20"/>
      <c r="F819" s="21">
        <f>+C819*E819</f>
        <v>0</v>
      </c>
    </row>
    <row r="820" spans="1:6" ht="15.75" x14ac:dyDescent="0.25">
      <c r="A820" s="18"/>
      <c r="B820" s="2" t="s">
        <v>99</v>
      </c>
      <c r="C820" s="19">
        <v>1</v>
      </c>
      <c r="D820" s="19" t="s">
        <v>30</v>
      </c>
      <c r="E820" s="20"/>
      <c r="F820" s="21">
        <f>+C820*E820</f>
        <v>0</v>
      </c>
    </row>
    <row r="821" spans="1:6" ht="15.75" x14ac:dyDescent="0.25">
      <c r="A821" s="18"/>
      <c r="C821" s="19"/>
      <c r="D821" s="19"/>
      <c r="E821" s="20"/>
      <c r="F821" s="54"/>
    </row>
    <row r="822" spans="1:6" ht="15.75" x14ac:dyDescent="0.25">
      <c r="A822" s="18"/>
      <c r="C822" s="19"/>
      <c r="D822" s="19"/>
      <c r="E822" s="20"/>
      <c r="F822" s="54">
        <f>SUBTOTAL(9,F761:F821)</f>
        <v>0</v>
      </c>
    </row>
    <row r="823" spans="1:6" ht="19.5" thickBot="1" x14ac:dyDescent="0.35">
      <c r="A823" s="52">
        <f>+A759+1</f>
        <v>14</v>
      </c>
      <c r="B823" s="6" t="s">
        <v>288</v>
      </c>
      <c r="C823" s="47">
        <f>+[3]Medidas!H47</f>
        <v>18.832000000000004</v>
      </c>
      <c r="D823" s="8"/>
      <c r="E823" s="7"/>
      <c r="F823" s="7"/>
    </row>
    <row r="824" spans="1:6" ht="15.75" thickBot="1" x14ac:dyDescent="0.3">
      <c r="A824" s="9" t="s">
        <v>15</v>
      </c>
      <c r="B824" s="10" t="s">
        <v>16</v>
      </c>
      <c r="C824" s="11" t="s">
        <v>17</v>
      </c>
      <c r="D824" s="10" t="s">
        <v>18</v>
      </c>
      <c r="E824" s="12" t="s">
        <v>19</v>
      </c>
      <c r="F824" s="11" t="s">
        <v>20</v>
      </c>
    </row>
    <row r="825" spans="1:6" ht="15.75" x14ac:dyDescent="0.25">
      <c r="A825" s="13">
        <f>A823+0.01</f>
        <v>14.01</v>
      </c>
      <c r="B825" s="14" t="s">
        <v>21</v>
      </c>
      <c r="C825" s="15"/>
      <c r="D825" s="15"/>
      <c r="E825" s="16"/>
      <c r="F825" s="17">
        <f>SUBTOTAL(9,F826:F827)</f>
        <v>0</v>
      </c>
    </row>
    <row r="826" spans="1:6" ht="15.75" x14ac:dyDescent="0.25">
      <c r="A826" s="18"/>
      <c r="B826" s="2" t="s">
        <v>22</v>
      </c>
      <c r="C826" s="19">
        <f>+[3]Medidas!F52</f>
        <v>33.424999999999997</v>
      </c>
      <c r="D826" s="19" t="s">
        <v>23</v>
      </c>
      <c r="E826" s="50"/>
      <c r="F826" s="21">
        <f>+C826*E826</f>
        <v>0</v>
      </c>
    </row>
    <row r="827" spans="1:6" ht="15.75" x14ac:dyDescent="0.25">
      <c r="A827" s="18"/>
      <c r="B827" s="2" t="s">
        <v>24</v>
      </c>
      <c r="C827" s="19">
        <f>+[3]Medidas!F57</f>
        <v>16.317999999999998</v>
      </c>
      <c r="D827" s="19" t="s">
        <v>23</v>
      </c>
      <c r="E827" s="50"/>
      <c r="F827" s="21">
        <f>+C827*E827</f>
        <v>0</v>
      </c>
    </row>
    <row r="828" spans="1:6" ht="15.75" x14ac:dyDescent="0.25">
      <c r="A828" s="13">
        <f>+A825+0.01</f>
        <v>14.02</v>
      </c>
      <c r="B828" s="14" t="s">
        <v>25</v>
      </c>
      <c r="C828" s="15"/>
      <c r="D828" s="15"/>
      <c r="E828" s="16"/>
      <c r="F828" s="17">
        <f>SUBTOTAL(9,F829:F829)</f>
        <v>0</v>
      </c>
    </row>
    <row r="829" spans="1:6" ht="15.75" x14ac:dyDescent="0.25">
      <c r="A829" s="18"/>
      <c r="B829" s="2" t="s">
        <v>22</v>
      </c>
      <c r="C829" s="19">
        <f>+[3]Medidas!F63</f>
        <v>37.312199999999997</v>
      </c>
      <c r="D829" s="19" t="s">
        <v>23</v>
      </c>
      <c r="E829" s="50"/>
      <c r="F829" s="21">
        <f>+C829*E829</f>
        <v>0</v>
      </c>
    </row>
    <row r="830" spans="1:6" ht="15.75" x14ac:dyDescent="0.25">
      <c r="A830" s="13">
        <f>+A828+0.01</f>
        <v>14.03</v>
      </c>
      <c r="B830" s="14" t="s">
        <v>28</v>
      </c>
      <c r="C830" s="15"/>
      <c r="D830" s="15"/>
      <c r="E830" s="16"/>
      <c r="F830" s="17">
        <f>SUBTOTAL(9,F831:F832)</f>
        <v>0</v>
      </c>
    </row>
    <row r="831" spans="1:6" ht="15.75" x14ac:dyDescent="0.25">
      <c r="A831" s="18"/>
      <c r="B831" s="2" t="s">
        <v>279</v>
      </c>
      <c r="C831" s="19">
        <v>12.5</v>
      </c>
      <c r="D831" s="19" t="s">
        <v>27</v>
      </c>
      <c r="E831" s="50"/>
      <c r="F831" s="21">
        <f>+C831*E831</f>
        <v>0</v>
      </c>
    </row>
    <row r="832" spans="1:6" ht="15.75" x14ac:dyDescent="0.25">
      <c r="A832" s="18"/>
      <c r="B832" s="2" t="s">
        <v>212</v>
      </c>
      <c r="C832" s="19">
        <v>5</v>
      </c>
      <c r="D832" s="19" t="s">
        <v>30</v>
      </c>
      <c r="E832" s="50"/>
      <c r="F832" s="21">
        <f>+C832*E832</f>
        <v>0</v>
      </c>
    </row>
    <row r="833" spans="1:6" ht="15.75" x14ac:dyDescent="0.25">
      <c r="A833" s="13">
        <f>+A830+0.01</f>
        <v>14.04</v>
      </c>
      <c r="B833" s="14" t="s">
        <v>289</v>
      </c>
      <c r="C833" s="15"/>
      <c r="D833" s="15"/>
      <c r="E833" s="16"/>
      <c r="F833" s="17">
        <f>SUBTOTAL(9,F834:F834)</f>
        <v>0</v>
      </c>
    </row>
    <row r="834" spans="1:6" ht="15.75" x14ac:dyDescent="0.25">
      <c r="A834" s="18"/>
      <c r="B834" s="2" t="s">
        <v>32</v>
      </c>
      <c r="C834" s="19">
        <v>1</v>
      </c>
      <c r="D834" s="19" t="s">
        <v>30</v>
      </c>
      <c r="E834" s="50"/>
      <c r="F834" s="21">
        <f>+C834*E834</f>
        <v>0</v>
      </c>
    </row>
    <row r="835" spans="1:6" ht="15.75" x14ac:dyDescent="0.25">
      <c r="A835" s="13">
        <f>+A833+0.01</f>
        <v>14.049999999999999</v>
      </c>
      <c r="B835" s="14" t="s">
        <v>35</v>
      </c>
      <c r="C835" s="15"/>
      <c r="D835" s="15"/>
      <c r="E835" s="16"/>
      <c r="F835" s="17">
        <f>SUBTOTAL(9,F836:F839)</f>
        <v>0</v>
      </c>
    </row>
    <row r="836" spans="1:6" ht="15.75" x14ac:dyDescent="0.25">
      <c r="A836" s="18"/>
      <c r="B836" s="2" t="s">
        <v>62</v>
      </c>
      <c r="C836" s="19">
        <f>4.08*4</f>
        <v>16.32</v>
      </c>
      <c r="D836" s="19" t="s">
        <v>23</v>
      </c>
      <c r="E836" s="50"/>
      <c r="F836" s="21">
        <f>+C836*E836</f>
        <v>0</v>
      </c>
    </row>
    <row r="837" spans="1:6" ht="15.75" x14ac:dyDescent="0.25">
      <c r="A837" s="18"/>
      <c r="B837" s="2" t="s">
        <v>63</v>
      </c>
      <c r="C837" s="19">
        <f>4.08*4</f>
        <v>16.32</v>
      </c>
      <c r="D837" s="19" t="s">
        <v>23</v>
      </c>
      <c r="E837" s="50"/>
      <c r="F837" s="21">
        <f>+C837*E837</f>
        <v>0</v>
      </c>
    </row>
    <row r="838" spans="1:6" ht="15.75" x14ac:dyDescent="0.25">
      <c r="A838" s="18"/>
      <c r="B838" s="2" t="s">
        <v>64</v>
      </c>
      <c r="C838" s="19">
        <f>4.08+4+4.08</f>
        <v>12.16</v>
      </c>
      <c r="D838" s="19" t="s">
        <v>27</v>
      </c>
      <c r="E838" s="50"/>
      <c r="F838" s="21">
        <f>+C838*E838</f>
        <v>0</v>
      </c>
    </row>
    <row r="839" spans="1:6" ht="15.75" x14ac:dyDescent="0.25">
      <c r="A839" s="18"/>
      <c r="B839" s="2" t="s">
        <v>290</v>
      </c>
      <c r="C839" s="19">
        <v>1</v>
      </c>
      <c r="D839" s="19" t="s">
        <v>23</v>
      </c>
      <c r="E839" s="50"/>
      <c r="F839" s="21">
        <f>+C839*E839</f>
        <v>0</v>
      </c>
    </row>
    <row r="840" spans="1:6" ht="15.75" x14ac:dyDescent="0.25">
      <c r="A840" s="13">
        <f>+A835+0.01</f>
        <v>14.059999999999999</v>
      </c>
      <c r="B840" s="14" t="s">
        <v>36</v>
      </c>
      <c r="C840" s="15"/>
      <c r="D840" s="15"/>
      <c r="E840" s="16"/>
      <c r="F840" s="17">
        <f>SUBTOTAL(9,F841:F841)</f>
        <v>0</v>
      </c>
    </row>
    <row r="841" spans="1:6" ht="15.75" x14ac:dyDescent="0.25">
      <c r="A841" s="18"/>
      <c r="B841" s="2" t="s">
        <v>146</v>
      </c>
      <c r="C841" s="19">
        <v>2</v>
      </c>
      <c r="D841" s="19" t="s">
        <v>30</v>
      </c>
      <c r="E841" s="50"/>
      <c r="F841" s="21">
        <f>+C841*E841</f>
        <v>0</v>
      </c>
    </row>
    <row r="842" spans="1:6" ht="15.75" x14ac:dyDescent="0.25">
      <c r="A842" s="13">
        <f>+A840+0.01</f>
        <v>14.069999999999999</v>
      </c>
      <c r="B842" s="14" t="s">
        <v>40</v>
      </c>
      <c r="C842" s="15"/>
      <c r="D842" s="15"/>
      <c r="E842" s="16"/>
      <c r="F842" s="17">
        <f>SUBTOTAL(9,F843:F844)</f>
        <v>0</v>
      </c>
    </row>
    <row r="843" spans="1:6" ht="15.75" x14ac:dyDescent="0.25">
      <c r="A843" s="18"/>
      <c r="B843" s="2" t="s">
        <v>42</v>
      </c>
      <c r="C843" s="19">
        <v>1</v>
      </c>
      <c r="D843" s="19" t="s">
        <v>30</v>
      </c>
      <c r="E843" s="50"/>
      <c r="F843" s="21">
        <f>+C843*E843</f>
        <v>0</v>
      </c>
    </row>
    <row r="844" spans="1:6" ht="15.75" x14ac:dyDescent="0.25">
      <c r="A844" s="18"/>
      <c r="B844" s="2" t="s">
        <v>41</v>
      </c>
      <c r="C844" s="19">
        <v>1</v>
      </c>
      <c r="D844" s="19" t="s">
        <v>30</v>
      </c>
      <c r="E844" s="50"/>
      <c r="F844" s="21">
        <f>+C844*E844</f>
        <v>0</v>
      </c>
    </row>
    <row r="845" spans="1:6" s="22" customFormat="1" ht="15.75" x14ac:dyDescent="0.25">
      <c r="A845" s="13">
        <f>+A842+0.01</f>
        <v>14.079999999999998</v>
      </c>
      <c r="B845" s="14" t="s">
        <v>43</v>
      </c>
      <c r="C845" s="15"/>
      <c r="D845" s="15"/>
      <c r="E845" s="16"/>
      <c r="F845" s="17">
        <f>SUBTOTAL(9,F846:F846)</f>
        <v>0</v>
      </c>
    </row>
    <row r="846" spans="1:6" ht="15.75" x14ac:dyDescent="0.25">
      <c r="A846" s="18"/>
      <c r="B846" s="2" t="s">
        <v>68</v>
      </c>
      <c r="C846" s="19">
        <v>2</v>
      </c>
      <c r="D846" s="19" t="s">
        <v>30</v>
      </c>
      <c r="E846" s="50"/>
      <c r="F846" s="21">
        <f>+C846*E846</f>
        <v>0</v>
      </c>
    </row>
    <row r="847" spans="1:6" ht="15.75" x14ac:dyDescent="0.25">
      <c r="A847" s="13">
        <f>+A845+0.01</f>
        <v>14.089999999999998</v>
      </c>
      <c r="B847" s="14" t="s">
        <v>75</v>
      </c>
      <c r="C847" s="15"/>
      <c r="D847" s="15"/>
      <c r="E847" s="16"/>
      <c r="F847" s="17">
        <f>SUBTOTAL(9,F848:F849)</f>
        <v>0</v>
      </c>
    </row>
    <row r="848" spans="1:6" ht="15.75" x14ac:dyDescent="0.25">
      <c r="A848" s="18"/>
      <c r="B848" s="2" t="s">
        <v>147</v>
      </c>
      <c r="C848" s="19">
        <v>1</v>
      </c>
      <c r="D848" s="19" t="s">
        <v>30</v>
      </c>
      <c r="E848" s="20"/>
      <c r="F848" s="21">
        <f>+C848*E848</f>
        <v>0</v>
      </c>
    </row>
    <row r="849" spans="1:6" ht="15.75" x14ac:dyDescent="0.25">
      <c r="A849" s="18"/>
      <c r="B849" s="2" t="s">
        <v>118</v>
      </c>
      <c r="C849" s="19">
        <v>1</v>
      </c>
      <c r="D849" s="19" t="s">
        <v>30</v>
      </c>
      <c r="E849" s="20"/>
      <c r="F849" s="21">
        <f>+C849*E849</f>
        <v>0</v>
      </c>
    </row>
    <row r="850" spans="1:6" ht="15.75" x14ac:dyDescent="0.25">
      <c r="A850" s="13">
        <f>+A847+0.01</f>
        <v>14.099999999999998</v>
      </c>
      <c r="B850" s="14" t="s">
        <v>44</v>
      </c>
      <c r="C850" s="15"/>
      <c r="D850" s="15"/>
      <c r="E850" s="16"/>
      <c r="F850" s="17">
        <f>SUBTOTAL(9,F851:F852)</f>
        <v>0</v>
      </c>
    </row>
    <row r="851" spans="1:6" ht="15.75" x14ac:dyDescent="0.25">
      <c r="A851" s="18"/>
      <c r="B851" s="2" t="s">
        <v>113</v>
      </c>
      <c r="C851" s="19">
        <v>2</v>
      </c>
      <c r="D851" s="19" t="s">
        <v>30</v>
      </c>
      <c r="E851" s="50"/>
      <c r="F851" s="21">
        <f>+C851*E851</f>
        <v>0</v>
      </c>
    </row>
    <row r="852" spans="1:6" ht="15.75" x14ac:dyDescent="0.25">
      <c r="A852" s="18"/>
      <c r="B852" s="2" t="s">
        <v>45</v>
      </c>
      <c r="C852" s="19">
        <v>2</v>
      </c>
      <c r="D852" s="19" t="s">
        <v>30</v>
      </c>
      <c r="E852" s="50"/>
      <c r="F852" s="21">
        <f>+C852*E852</f>
        <v>0</v>
      </c>
    </row>
    <row r="853" spans="1:6" ht="15.75" x14ac:dyDescent="0.25">
      <c r="A853" s="13">
        <f>+A850+0.01</f>
        <v>14.109999999999998</v>
      </c>
      <c r="B853" s="14" t="s">
        <v>1</v>
      </c>
      <c r="C853" s="15"/>
      <c r="D853" s="15"/>
      <c r="E853" s="16"/>
      <c r="F853" s="17">
        <f>SUBTOTAL(9,F854:F854)</f>
        <v>0</v>
      </c>
    </row>
    <row r="854" spans="1:6" ht="15.75" x14ac:dyDescent="0.25">
      <c r="A854" s="18"/>
      <c r="B854" s="2" t="s">
        <v>195</v>
      </c>
      <c r="C854" s="19">
        <v>3.5</v>
      </c>
      <c r="D854" s="19" t="s">
        <v>27</v>
      </c>
      <c r="E854" s="50"/>
      <c r="F854" s="21">
        <f>+C854*E854</f>
        <v>0</v>
      </c>
    </row>
    <row r="855" spans="1:6" ht="15.75" x14ac:dyDescent="0.25">
      <c r="A855" s="13">
        <f>+A853+0.01</f>
        <v>14.119999999999997</v>
      </c>
      <c r="B855" s="14" t="s">
        <v>2</v>
      </c>
      <c r="C855" s="15"/>
      <c r="D855" s="15"/>
      <c r="E855" s="16"/>
      <c r="F855" s="17">
        <f>SUBTOTAL(9,F856:F861)</f>
        <v>0</v>
      </c>
    </row>
    <row r="856" spans="1:6" ht="15.75" x14ac:dyDescent="0.25">
      <c r="A856" s="18"/>
      <c r="B856" s="2" t="s">
        <v>79</v>
      </c>
      <c r="C856" s="19">
        <v>1</v>
      </c>
      <c r="D856" s="19" t="s">
        <v>30</v>
      </c>
      <c r="E856" s="50"/>
      <c r="F856" s="21">
        <f t="shared" ref="F856:F861" si="30">+C856*E856</f>
        <v>0</v>
      </c>
    </row>
    <row r="857" spans="1:6" ht="15.75" x14ac:dyDescent="0.25">
      <c r="A857" s="18"/>
      <c r="B857" s="2" t="s">
        <v>119</v>
      </c>
      <c r="C857" s="19">
        <v>3</v>
      </c>
      <c r="D857" s="19" t="s">
        <v>30</v>
      </c>
      <c r="E857" s="50"/>
      <c r="F857" s="21">
        <f t="shared" si="30"/>
        <v>0</v>
      </c>
    </row>
    <row r="858" spans="1:6" ht="15.75" x14ac:dyDescent="0.25">
      <c r="A858" s="18"/>
      <c r="B858" s="2" t="s">
        <v>106</v>
      </c>
      <c r="C858" s="19">
        <v>1</v>
      </c>
      <c r="D858" s="19" t="s">
        <v>30</v>
      </c>
      <c r="E858" s="50"/>
      <c r="F858" s="21">
        <f t="shared" si="30"/>
        <v>0</v>
      </c>
    </row>
    <row r="859" spans="1:6" ht="15.75" x14ac:dyDescent="0.25">
      <c r="A859" s="18"/>
      <c r="B859" s="2" t="s">
        <v>107</v>
      </c>
      <c r="C859" s="19">
        <v>1</v>
      </c>
      <c r="D859" s="19" t="s">
        <v>30</v>
      </c>
      <c r="E859" s="50"/>
      <c r="F859" s="21">
        <f t="shared" si="30"/>
        <v>0</v>
      </c>
    </row>
    <row r="860" spans="1:6" ht="15.75" x14ac:dyDescent="0.25">
      <c r="A860" s="18"/>
      <c r="B860" s="2" t="s">
        <v>291</v>
      </c>
      <c r="C860" s="19">
        <v>1</v>
      </c>
      <c r="D860" s="19" t="s">
        <v>30</v>
      </c>
      <c r="E860" s="50"/>
      <c r="F860" s="21">
        <f t="shared" si="30"/>
        <v>0</v>
      </c>
    </row>
    <row r="861" spans="1:6" ht="15.75" x14ac:dyDescent="0.25">
      <c r="A861" s="18"/>
      <c r="B861" s="2" t="s">
        <v>49</v>
      </c>
      <c r="C861" s="19">
        <v>1</v>
      </c>
      <c r="D861" s="19" t="s">
        <v>30</v>
      </c>
      <c r="E861" s="50"/>
      <c r="F861" s="21">
        <f t="shared" si="30"/>
        <v>0</v>
      </c>
    </row>
    <row r="862" spans="1:6" ht="15.75" x14ac:dyDescent="0.25">
      <c r="A862" s="13">
        <f>+A855+0.01</f>
        <v>14.129999999999997</v>
      </c>
      <c r="B862" s="14" t="s">
        <v>11</v>
      </c>
      <c r="C862" s="15"/>
      <c r="D862" s="15"/>
      <c r="E862" s="16"/>
      <c r="F862" s="17">
        <f>SUBTOTAL(9,F863:F863)</f>
        <v>0</v>
      </c>
    </row>
    <row r="863" spans="1:6" ht="15.75" x14ac:dyDescent="0.25">
      <c r="A863" s="18"/>
      <c r="B863" s="2" t="s">
        <v>82</v>
      </c>
      <c r="C863" s="19">
        <v>1</v>
      </c>
      <c r="D863" s="19" t="s">
        <v>30</v>
      </c>
      <c r="E863" s="50"/>
      <c r="F863" s="21">
        <f>+C863*E863</f>
        <v>0</v>
      </c>
    </row>
    <row r="864" spans="1:6" ht="15.75" x14ac:dyDescent="0.25">
      <c r="A864" s="13">
        <f>+A862+0.01</f>
        <v>14.139999999999997</v>
      </c>
      <c r="B864" s="14" t="s">
        <v>83</v>
      </c>
      <c r="C864" s="15"/>
      <c r="D864" s="15"/>
      <c r="E864" s="16"/>
      <c r="F864" s="17">
        <f>SUBTOTAL(9,F865:F865)</f>
        <v>0</v>
      </c>
    </row>
    <row r="865" spans="1:6" ht="15.75" x14ac:dyDescent="0.25">
      <c r="A865" s="18"/>
      <c r="B865" s="2" t="s">
        <v>84</v>
      </c>
      <c r="C865" s="19">
        <v>2</v>
      </c>
      <c r="D865" s="19" t="s">
        <v>30</v>
      </c>
      <c r="E865" s="50"/>
      <c r="F865" s="21">
        <f>+C865*E865</f>
        <v>0</v>
      </c>
    </row>
    <row r="866" spans="1:6" ht="15.75" x14ac:dyDescent="0.25">
      <c r="A866" s="13">
        <f>+A864+0.01</f>
        <v>14.149999999999997</v>
      </c>
      <c r="B866" s="14" t="s">
        <v>3</v>
      </c>
      <c r="C866" s="15"/>
      <c r="D866" s="15"/>
      <c r="E866" s="16"/>
      <c r="F866" s="17">
        <f>SUBTOTAL(9,F867:F867)</f>
        <v>0</v>
      </c>
    </row>
    <row r="867" spans="1:6" ht="15.75" x14ac:dyDescent="0.25">
      <c r="A867" s="18"/>
      <c r="B867" s="2" t="s">
        <v>51</v>
      </c>
      <c r="C867" s="19">
        <v>1</v>
      </c>
      <c r="D867" s="19" t="s">
        <v>0</v>
      </c>
      <c r="E867" s="50"/>
      <c r="F867" s="21">
        <f>+C867*E867</f>
        <v>0</v>
      </c>
    </row>
    <row r="868" spans="1:6" ht="15.75" x14ac:dyDescent="0.25">
      <c r="A868" s="13">
        <f>+A866+0.01</f>
        <v>14.159999999999997</v>
      </c>
      <c r="B868" s="14" t="s">
        <v>52</v>
      </c>
      <c r="C868" s="15"/>
      <c r="D868" s="15"/>
      <c r="E868" s="16"/>
      <c r="F868" s="17">
        <f>SUBTOTAL(9,F869:F869)</f>
        <v>0</v>
      </c>
    </row>
    <row r="869" spans="1:6" ht="15.75" x14ac:dyDescent="0.25">
      <c r="A869" s="18"/>
      <c r="B869" s="2" t="s">
        <v>53</v>
      </c>
      <c r="C869" s="19">
        <v>1</v>
      </c>
      <c r="D869" s="19" t="s">
        <v>30</v>
      </c>
      <c r="E869" s="50"/>
      <c r="F869" s="21">
        <f>+C869*E869</f>
        <v>0</v>
      </c>
    </row>
    <row r="870" spans="1:6" s="22" customFormat="1" ht="15.75" x14ac:dyDescent="0.25">
      <c r="A870" s="13">
        <f>+A868+0.01</f>
        <v>14.169999999999996</v>
      </c>
      <c r="B870" s="14" t="s">
        <v>110</v>
      </c>
      <c r="C870" s="15"/>
      <c r="D870" s="15"/>
      <c r="E870" s="16"/>
      <c r="F870" s="17">
        <f>SUBTOTAL(9,F871:F871)</f>
        <v>0</v>
      </c>
    </row>
    <row r="871" spans="1:6" ht="15.75" x14ac:dyDescent="0.25">
      <c r="A871" s="18"/>
      <c r="B871" s="2" t="s">
        <v>111</v>
      </c>
      <c r="C871" s="19">
        <v>1</v>
      </c>
      <c r="D871" s="19" t="s">
        <v>30</v>
      </c>
      <c r="E871" s="50"/>
      <c r="F871" s="21">
        <f>+C871*E871</f>
        <v>0</v>
      </c>
    </row>
    <row r="872" spans="1:6" ht="15.75" x14ac:dyDescent="0.25">
      <c r="A872" s="13">
        <f>+A870+0.01</f>
        <v>14.179999999999996</v>
      </c>
      <c r="B872" s="14" t="s">
        <v>92</v>
      </c>
      <c r="C872" s="15"/>
      <c r="D872" s="15"/>
      <c r="E872" s="16"/>
      <c r="F872" s="17">
        <f>SUBTOTAL(9,F873:F873)</f>
        <v>0</v>
      </c>
    </row>
    <row r="873" spans="1:6" ht="15.75" x14ac:dyDescent="0.25">
      <c r="A873" s="18"/>
      <c r="B873" s="2" t="s">
        <v>93</v>
      </c>
      <c r="C873" s="19">
        <v>3</v>
      </c>
      <c r="D873" s="19" t="s">
        <v>23</v>
      </c>
      <c r="E873" s="50"/>
      <c r="F873" s="21">
        <f>+C873*E873</f>
        <v>0</v>
      </c>
    </row>
    <row r="874" spans="1:6" ht="15.75" x14ac:dyDescent="0.25">
      <c r="A874" s="13">
        <f>+A872+0.01</f>
        <v>14.189999999999996</v>
      </c>
      <c r="B874" s="14" t="s">
        <v>54</v>
      </c>
      <c r="C874" s="15"/>
      <c r="D874" s="15"/>
      <c r="E874" s="16"/>
      <c r="F874" s="17">
        <f>SUBTOTAL(9,F875:F875)</f>
        <v>0</v>
      </c>
    </row>
    <row r="875" spans="1:6" ht="15.75" x14ac:dyDescent="0.25">
      <c r="A875" s="18"/>
      <c r="B875" s="2" t="s">
        <v>55</v>
      </c>
      <c r="C875" s="19">
        <f>3.41+1.9</f>
        <v>5.3100000000000005</v>
      </c>
      <c r="D875" s="19" t="s">
        <v>27</v>
      </c>
      <c r="E875" s="50"/>
      <c r="F875" s="21">
        <f>+C875*E875</f>
        <v>0</v>
      </c>
    </row>
    <row r="876" spans="1:6" ht="15.75" x14ac:dyDescent="0.25">
      <c r="A876" s="18"/>
      <c r="C876" s="19"/>
      <c r="D876" s="19"/>
      <c r="E876" s="20"/>
      <c r="F876" s="54"/>
    </row>
    <row r="877" spans="1:6" ht="15.75" x14ac:dyDescent="0.25">
      <c r="A877" s="18"/>
      <c r="C877" s="19"/>
      <c r="D877" s="19"/>
      <c r="E877" s="20"/>
      <c r="F877" s="54">
        <f>SUBTOTAL(9,F825:F876)</f>
        <v>0</v>
      </c>
    </row>
    <row r="878" spans="1:6" ht="19.5" thickBot="1" x14ac:dyDescent="0.35">
      <c r="A878" s="52">
        <f>+A823+1</f>
        <v>15</v>
      </c>
      <c r="B878" s="6" t="s">
        <v>292</v>
      </c>
      <c r="C878" s="47">
        <f>+[3]Medidas!H66</f>
        <v>42.003900000000002</v>
      </c>
      <c r="D878" s="8"/>
      <c r="E878" s="7"/>
      <c r="F878" s="7"/>
    </row>
    <row r="879" spans="1:6" ht="15.75" thickBot="1" x14ac:dyDescent="0.3">
      <c r="A879" s="9" t="s">
        <v>15</v>
      </c>
      <c r="B879" s="10" t="s">
        <v>16</v>
      </c>
      <c r="C879" s="11" t="s">
        <v>17</v>
      </c>
      <c r="D879" s="10" t="s">
        <v>18</v>
      </c>
      <c r="E879" s="12" t="s">
        <v>19</v>
      </c>
      <c r="F879" s="11" t="s">
        <v>20</v>
      </c>
    </row>
    <row r="880" spans="1:6" ht="15.75" x14ac:dyDescent="0.25">
      <c r="A880" s="13">
        <f>+A878+0.01</f>
        <v>15.01</v>
      </c>
      <c r="B880" s="14" t="s">
        <v>21</v>
      </c>
      <c r="C880" s="15"/>
      <c r="D880" s="15"/>
      <c r="E880" s="16"/>
      <c r="F880" s="17">
        <f>SUBTOTAL(9,F881:F882)</f>
        <v>0</v>
      </c>
    </row>
    <row r="881" spans="1:6" ht="15.75" x14ac:dyDescent="0.25">
      <c r="A881" s="18"/>
      <c r="B881" s="2" t="s">
        <v>22</v>
      </c>
      <c r="C881" s="19">
        <f>+[3]Medidas!F72</f>
        <v>100.72450000000001</v>
      </c>
      <c r="D881" s="19" t="s">
        <v>23</v>
      </c>
      <c r="E881" s="50"/>
      <c r="F881" s="21">
        <f>+C881*E881</f>
        <v>0</v>
      </c>
    </row>
    <row r="882" spans="1:6" ht="15.75" x14ac:dyDescent="0.25">
      <c r="A882" s="18"/>
      <c r="B882" s="2" t="s">
        <v>24</v>
      </c>
      <c r="C882" s="19">
        <f>+[3]Medidas!F78</f>
        <v>36.924900000000001</v>
      </c>
      <c r="D882" s="19" t="s">
        <v>23</v>
      </c>
      <c r="E882" s="50"/>
      <c r="F882" s="21">
        <f>+C882*E882</f>
        <v>0</v>
      </c>
    </row>
    <row r="883" spans="1:6" ht="15.75" x14ac:dyDescent="0.25">
      <c r="A883" s="13">
        <f>+A880+0.01</f>
        <v>15.02</v>
      </c>
      <c r="B883" s="14" t="s">
        <v>25</v>
      </c>
      <c r="C883" s="15"/>
      <c r="D883" s="15"/>
      <c r="E883" s="16"/>
      <c r="F883" s="17">
        <f>SUBTOTAL(9,F884:F886)</f>
        <v>0</v>
      </c>
    </row>
    <row r="884" spans="1:6" ht="15.75" x14ac:dyDescent="0.25">
      <c r="A884" s="18"/>
      <c r="B884" s="2" t="s">
        <v>22</v>
      </c>
      <c r="C884" s="19">
        <f>+[3]Medidas!F85</f>
        <v>90.151600000000016</v>
      </c>
      <c r="D884" s="19" t="s">
        <v>23</v>
      </c>
      <c r="E884" s="50"/>
      <c r="F884" s="21">
        <f>+C884*E884</f>
        <v>0</v>
      </c>
    </row>
    <row r="885" spans="1:6" ht="15.75" x14ac:dyDescent="0.25">
      <c r="A885" s="18"/>
      <c r="B885" s="2" t="s">
        <v>56</v>
      </c>
      <c r="C885" s="19">
        <v>12</v>
      </c>
      <c r="D885" s="19" t="s">
        <v>23</v>
      </c>
      <c r="E885" s="50"/>
      <c r="F885" s="21">
        <f>+C885*E885</f>
        <v>0</v>
      </c>
    </row>
    <row r="886" spans="1:6" ht="15.75" x14ac:dyDescent="0.25">
      <c r="A886" s="18"/>
      <c r="B886" s="2" t="s">
        <v>26</v>
      </c>
      <c r="C886" s="19">
        <v>30</v>
      </c>
      <c r="D886" s="19" t="s">
        <v>27</v>
      </c>
      <c r="E886" s="50"/>
      <c r="F886" s="21">
        <f>+C886*E886</f>
        <v>0</v>
      </c>
    </row>
    <row r="887" spans="1:6" ht="15.75" x14ac:dyDescent="0.25">
      <c r="A887" s="13">
        <f>+A883+0.01</f>
        <v>15.03</v>
      </c>
      <c r="B887" s="14" t="s">
        <v>28</v>
      </c>
      <c r="C887" s="15"/>
      <c r="D887" s="15"/>
      <c r="E887" s="16"/>
      <c r="F887" s="17">
        <f>SUBTOTAL(9,F888:F889)</f>
        <v>0</v>
      </c>
    </row>
    <row r="888" spans="1:6" ht="15.75" x14ac:dyDescent="0.25">
      <c r="A888" s="18"/>
      <c r="B888" s="2" t="s">
        <v>212</v>
      </c>
      <c r="C888" s="19">
        <v>5</v>
      </c>
      <c r="D888" s="19" t="s">
        <v>30</v>
      </c>
      <c r="E888" s="50"/>
      <c r="F888" s="21">
        <f>+C888*E888</f>
        <v>0</v>
      </c>
    </row>
    <row r="889" spans="1:6" ht="15.75" x14ac:dyDescent="0.25">
      <c r="A889" s="18"/>
      <c r="B889" s="2" t="s">
        <v>280</v>
      </c>
      <c r="C889" s="19">
        <v>1</v>
      </c>
      <c r="D889" s="19" t="s">
        <v>30</v>
      </c>
      <c r="E889" s="50"/>
      <c r="F889" s="21">
        <f>+C889*E889</f>
        <v>0</v>
      </c>
    </row>
    <row r="890" spans="1:6" ht="15.75" x14ac:dyDescent="0.25">
      <c r="A890" s="13">
        <f>+A887+0.01</f>
        <v>15.04</v>
      </c>
      <c r="B890" s="14" t="s">
        <v>289</v>
      </c>
      <c r="C890" s="15"/>
      <c r="D890" s="15"/>
      <c r="E890" s="16"/>
      <c r="F890" s="17">
        <f>SUBTOTAL(9,F891:F892)</f>
        <v>0</v>
      </c>
    </row>
    <row r="891" spans="1:6" ht="15.75" x14ac:dyDescent="0.25">
      <c r="A891" s="18"/>
      <c r="B891" s="2" t="s">
        <v>32</v>
      </c>
      <c r="C891" s="19">
        <v>1</v>
      </c>
      <c r="D891" s="19" t="s">
        <v>30</v>
      </c>
      <c r="E891" s="50"/>
      <c r="F891" s="21">
        <f>+C891*E891</f>
        <v>0</v>
      </c>
    </row>
    <row r="892" spans="1:6" ht="15.75" x14ac:dyDescent="0.25">
      <c r="A892" s="18"/>
      <c r="B892" s="2" t="s">
        <v>122</v>
      </c>
      <c r="C892" s="19">
        <v>1</v>
      </c>
      <c r="D892" s="19" t="s">
        <v>30</v>
      </c>
      <c r="E892" s="50"/>
      <c r="F892" s="21">
        <f>+C892*E892</f>
        <v>0</v>
      </c>
    </row>
    <row r="893" spans="1:6" ht="15.75" x14ac:dyDescent="0.25">
      <c r="A893" s="13">
        <f>+A890+0.01</f>
        <v>15.049999999999999</v>
      </c>
      <c r="B893" s="14" t="s">
        <v>35</v>
      </c>
      <c r="C893" s="15"/>
      <c r="D893" s="15"/>
      <c r="E893" s="16"/>
      <c r="F893" s="17">
        <f>SUBTOTAL(9,F894:F897)</f>
        <v>0</v>
      </c>
    </row>
    <row r="894" spans="1:6" ht="15.75" x14ac:dyDescent="0.25">
      <c r="A894" s="18"/>
      <c r="B894" s="2" t="s">
        <v>281</v>
      </c>
      <c r="C894" s="19">
        <f>2.85*0.82+1.62*1.62*4.3*1.07+6.8*1.21</f>
        <v>22.6398644</v>
      </c>
      <c r="D894" s="19" t="s">
        <v>23</v>
      </c>
      <c r="E894" s="50"/>
      <c r="F894" s="21">
        <f>+C894*E894</f>
        <v>0</v>
      </c>
    </row>
    <row r="895" spans="1:6" ht="15.75" x14ac:dyDescent="0.25">
      <c r="A895" s="18"/>
      <c r="B895" s="2" t="s">
        <v>293</v>
      </c>
      <c r="C895" s="19">
        <v>11.5</v>
      </c>
      <c r="D895" s="19" t="s">
        <v>27</v>
      </c>
      <c r="E895" s="50"/>
      <c r="F895" s="21">
        <f>+C895*E895</f>
        <v>0</v>
      </c>
    </row>
    <row r="896" spans="1:6" ht="15.75" x14ac:dyDescent="0.25">
      <c r="A896" s="18"/>
      <c r="B896" s="2" t="s">
        <v>294</v>
      </c>
      <c r="C896" s="19">
        <f>3.5*1.2</f>
        <v>4.2</v>
      </c>
      <c r="D896" s="19" t="s">
        <v>23</v>
      </c>
      <c r="E896" s="50"/>
      <c r="F896" s="21">
        <f>+C896*E896</f>
        <v>0</v>
      </c>
    </row>
    <row r="897" spans="1:6" ht="15.75" x14ac:dyDescent="0.25">
      <c r="A897" s="18"/>
      <c r="B897" s="2" t="s">
        <v>295</v>
      </c>
      <c r="C897" s="19">
        <v>1</v>
      </c>
      <c r="D897" s="19" t="s">
        <v>30</v>
      </c>
      <c r="E897" s="50"/>
      <c r="F897" s="21">
        <f>+C897*E897</f>
        <v>0</v>
      </c>
    </row>
    <row r="898" spans="1:6" ht="15.75" x14ac:dyDescent="0.25">
      <c r="A898" s="13">
        <f>+A893+0.01</f>
        <v>15.059999999999999</v>
      </c>
      <c r="B898" s="14" t="s">
        <v>36</v>
      </c>
      <c r="C898" s="15"/>
      <c r="D898" s="15"/>
      <c r="E898" s="16"/>
      <c r="F898" s="17">
        <f>SUBTOTAL(9,F899:F901)</f>
        <v>0</v>
      </c>
    </row>
    <row r="899" spans="1:6" ht="15.75" x14ac:dyDescent="0.25">
      <c r="A899" s="18"/>
      <c r="B899" s="2" t="s">
        <v>37</v>
      </c>
      <c r="C899" s="19">
        <v>1</v>
      </c>
      <c r="D899" s="19" t="s">
        <v>30</v>
      </c>
      <c r="E899" s="50"/>
      <c r="F899" s="21">
        <f>+C899*E899</f>
        <v>0</v>
      </c>
    </row>
    <row r="900" spans="1:6" ht="15.75" x14ac:dyDescent="0.25">
      <c r="A900" s="18"/>
      <c r="B900" s="2" t="s">
        <v>155</v>
      </c>
      <c r="C900" s="19">
        <v>3</v>
      </c>
      <c r="D900" s="19" t="s">
        <v>30</v>
      </c>
      <c r="E900" s="50"/>
      <c r="F900" s="21">
        <f>+C900*E900</f>
        <v>0</v>
      </c>
    </row>
    <row r="901" spans="1:6" ht="15.75" x14ac:dyDescent="0.25">
      <c r="A901" s="18"/>
      <c r="B901" s="2" t="s">
        <v>282</v>
      </c>
      <c r="C901" s="19">
        <v>2</v>
      </c>
      <c r="D901" s="19" t="s">
        <v>30</v>
      </c>
      <c r="E901" s="20"/>
      <c r="F901" s="21">
        <f>+C901*E901</f>
        <v>0</v>
      </c>
    </row>
    <row r="902" spans="1:6" ht="15.75" x14ac:dyDescent="0.25">
      <c r="A902" s="13">
        <f>+A898+0.01</f>
        <v>15.069999999999999</v>
      </c>
      <c r="B902" s="14" t="s">
        <v>38</v>
      </c>
      <c r="C902" s="15"/>
      <c r="D902" s="15"/>
      <c r="E902" s="16"/>
      <c r="F902" s="17">
        <f>SUBTOTAL(9,F903:F904)</f>
        <v>0</v>
      </c>
    </row>
    <row r="903" spans="1:6" ht="15.75" x14ac:dyDescent="0.25">
      <c r="A903" s="18"/>
      <c r="B903" s="2" t="s">
        <v>296</v>
      </c>
      <c r="C903" s="19">
        <v>1</v>
      </c>
      <c r="D903" s="19" t="s">
        <v>30</v>
      </c>
      <c r="E903" s="20"/>
      <c r="F903" s="21">
        <f>+C903*E903</f>
        <v>0</v>
      </c>
    </row>
    <row r="904" spans="1:6" ht="15.75" x14ac:dyDescent="0.25">
      <c r="A904" s="18"/>
      <c r="B904" s="2" t="s">
        <v>223</v>
      </c>
      <c r="C904" s="19">
        <v>1</v>
      </c>
      <c r="D904" s="19" t="s">
        <v>30</v>
      </c>
      <c r="E904" s="50"/>
      <c r="F904" s="21">
        <f>+C904*E904</f>
        <v>0</v>
      </c>
    </row>
    <row r="905" spans="1:6" ht="15.75" x14ac:dyDescent="0.25">
      <c r="A905" s="13">
        <f>+A902+0.01</f>
        <v>15.079999999999998</v>
      </c>
      <c r="B905" s="14" t="s">
        <v>40</v>
      </c>
      <c r="C905" s="15"/>
      <c r="D905" s="15"/>
      <c r="E905" s="16"/>
      <c r="F905" s="17">
        <f>SUBTOTAL(9,F906:F906)</f>
        <v>0</v>
      </c>
    </row>
    <row r="906" spans="1:6" ht="15.75" x14ac:dyDescent="0.25">
      <c r="A906" s="18"/>
      <c r="B906" s="2" t="s">
        <v>42</v>
      </c>
      <c r="C906" s="19">
        <v>1</v>
      </c>
      <c r="D906" s="19" t="s">
        <v>30</v>
      </c>
      <c r="E906" s="50"/>
      <c r="F906" s="21">
        <f>+C906*E906</f>
        <v>0</v>
      </c>
    </row>
    <row r="907" spans="1:6" ht="15.75" x14ac:dyDescent="0.25">
      <c r="A907" s="13">
        <f>+A905+0.01</f>
        <v>15.089999999999998</v>
      </c>
      <c r="B907" s="14" t="s">
        <v>69</v>
      </c>
      <c r="C907" s="15"/>
      <c r="D907" s="15"/>
      <c r="E907" s="16"/>
      <c r="F907" s="17">
        <f>SUBTOTAL(9,F908:F908)</f>
        <v>0</v>
      </c>
    </row>
    <row r="908" spans="1:6" ht="15.75" x14ac:dyDescent="0.25">
      <c r="A908" s="18"/>
      <c r="B908" s="2" t="s">
        <v>70</v>
      </c>
      <c r="C908" s="19">
        <v>1</v>
      </c>
      <c r="D908" s="19" t="s">
        <v>30</v>
      </c>
      <c r="E908" s="50"/>
      <c r="F908" s="21">
        <f>+C908*E908</f>
        <v>0</v>
      </c>
    </row>
    <row r="909" spans="1:6" ht="15.75" x14ac:dyDescent="0.25">
      <c r="A909" s="13">
        <f>+A907+0.01</f>
        <v>15.099999999999998</v>
      </c>
      <c r="B909" s="14" t="s">
        <v>72</v>
      </c>
      <c r="C909" s="15"/>
      <c r="D909" s="15"/>
      <c r="E909" s="16"/>
      <c r="F909" s="17">
        <f>SUBTOTAL(9,F910:F910)</f>
        <v>0</v>
      </c>
    </row>
    <row r="910" spans="1:6" ht="15.75" x14ac:dyDescent="0.25">
      <c r="A910" s="18"/>
      <c r="B910" s="2" t="s">
        <v>74</v>
      </c>
      <c r="C910" s="19">
        <v>2</v>
      </c>
      <c r="D910" s="19" t="s">
        <v>30</v>
      </c>
      <c r="E910" s="50"/>
      <c r="F910" s="21">
        <f>+C910*E910</f>
        <v>0</v>
      </c>
    </row>
    <row r="911" spans="1:6" ht="15.75" x14ac:dyDescent="0.25">
      <c r="A911" s="13">
        <f>+A909+0.01</f>
        <v>15.109999999999998</v>
      </c>
      <c r="B911" s="14" t="s">
        <v>75</v>
      </c>
      <c r="C911" s="15"/>
      <c r="D911" s="15"/>
      <c r="E911" s="16"/>
      <c r="F911" s="17">
        <f>SUBTOTAL(9,F912:F912)</f>
        <v>0</v>
      </c>
    </row>
    <row r="912" spans="1:6" ht="15.75" x14ac:dyDescent="0.25">
      <c r="A912" s="18"/>
      <c r="B912" s="2" t="s">
        <v>297</v>
      </c>
      <c r="C912" s="19">
        <v>1</v>
      </c>
      <c r="D912" s="19" t="s">
        <v>30</v>
      </c>
      <c r="E912" s="50"/>
      <c r="F912" s="21">
        <f>+C912*E912</f>
        <v>0</v>
      </c>
    </row>
    <row r="913" spans="1:6" ht="15.75" x14ac:dyDescent="0.25">
      <c r="A913" s="13">
        <f>+A911+0.01</f>
        <v>15.119999999999997</v>
      </c>
      <c r="B913" s="14" t="s">
        <v>44</v>
      </c>
      <c r="C913" s="15"/>
      <c r="D913" s="15"/>
      <c r="E913" s="16"/>
      <c r="F913" s="17">
        <f>SUBTOTAL(9,F914:F915)</f>
        <v>0</v>
      </c>
    </row>
    <row r="914" spans="1:6" ht="15.75" x14ac:dyDescent="0.25">
      <c r="A914" s="18"/>
      <c r="B914" s="2" t="s">
        <v>113</v>
      </c>
      <c r="C914" s="19">
        <v>2</v>
      </c>
      <c r="D914" s="19" t="s">
        <v>30</v>
      </c>
      <c r="E914" s="50"/>
      <c r="F914" s="21">
        <f>+C914*E914</f>
        <v>0</v>
      </c>
    </row>
    <row r="915" spans="1:6" ht="15.75" x14ac:dyDescent="0.25">
      <c r="A915" s="18"/>
      <c r="B915" s="2" t="s">
        <v>45</v>
      </c>
      <c r="C915" s="19">
        <v>2</v>
      </c>
      <c r="D915" s="19" t="s">
        <v>30</v>
      </c>
      <c r="E915" s="50"/>
      <c r="F915" s="21">
        <f>+C915*E915</f>
        <v>0</v>
      </c>
    </row>
    <row r="916" spans="1:6" ht="15.75" x14ac:dyDescent="0.25">
      <c r="A916" s="13">
        <f>+A913+0.01</f>
        <v>15.129999999999997</v>
      </c>
      <c r="B916" s="14" t="s">
        <v>1</v>
      </c>
      <c r="C916" s="15"/>
      <c r="D916" s="15"/>
      <c r="E916" s="16"/>
      <c r="F916" s="17">
        <f>SUBTOTAL(9,F917:F918)</f>
        <v>0</v>
      </c>
    </row>
    <row r="917" spans="1:6" ht="15.75" x14ac:dyDescent="0.25">
      <c r="A917" s="18"/>
      <c r="B917" s="2" t="s">
        <v>298</v>
      </c>
      <c r="C917" s="19">
        <v>1</v>
      </c>
      <c r="D917" s="19" t="s">
        <v>30</v>
      </c>
      <c r="E917" s="50"/>
      <c r="F917" s="21">
        <f>+C917*E917</f>
        <v>0</v>
      </c>
    </row>
    <row r="918" spans="1:6" ht="15.75" x14ac:dyDescent="0.25">
      <c r="A918" s="18"/>
      <c r="B918" s="2" t="s">
        <v>195</v>
      </c>
      <c r="C918" s="19">
        <v>5</v>
      </c>
      <c r="D918" s="19" t="s">
        <v>27</v>
      </c>
      <c r="E918" s="50"/>
      <c r="F918" s="21">
        <f>+C918*E918</f>
        <v>0</v>
      </c>
    </row>
    <row r="919" spans="1:6" ht="15.75" x14ac:dyDescent="0.25">
      <c r="A919" s="13">
        <f>+A916+0.01</f>
        <v>15.139999999999997</v>
      </c>
      <c r="B919" s="14" t="s">
        <v>2</v>
      </c>
      <c r="C919" s="15"/>
      <c r="D919" s="15"/>
      <c r="E919" s="16"/>
      <c r="F919" s="17">
        <f>SUBTOTAL(9,F920:F925)</f>
        <v>0</v>
      </c>
    </row>
    <row r="920" spans="1:6" ht="15.75" x14ac:dyDescent="0.25">
      <c r="A920" s="18"/>
      <c r="B920" s="2" t="s">
        <v>299</v>
      </c>
      <c r="C920" s="19">
        <v>1</v>
      </c>
      <c r="D920" s="19" t="s">
        <v>30</v>
      </c>
      <c r="E920" s="50"/>
      <c r="F920" s="21">
        <f t="shared" ref="F920:F925" si="31">+C920*E920</f>
        <v>0</v>
      </c>
    </row>
    <row r="921" spans="1:6" ht="15.75" x14ac:dyDescent="0.25">
      <c r="A921" s="18"/>
      <c r="B921" s="2" t="s">
        <v>300</v>
      </c>
      <c r="C921" s="19">
        <v>1</v>
      </c>
      <c r="D921" s="19" t="s">
        <v>30</v>
      </c>
      <c r="E921" s="50"/>
      <c r="F921" s="21">
        <f t="shared" si="31"/>
        <v>0</v>
      </c>
    </row>
    <row r="922" spans="1:6" ht="15.75" x14ac:dyDescent="0.25">
      <c r="A922" s="18"/>
      <c r="B922" s="2" t="s">
        <v>106</v>
      </c>
      <c r="C922" s="19">
        <v>1</v>
      </c>
      <c r="D922" s="19" t="s">
        <v>30</v>
      </c>
      <c r="E922" s="50"/>
      <c r="F922" s="21">
        <f t="shared" si="31"/>
        <v>0</v>
      </c>
    </row>
    <row r="923" spans="1:6" ht="15.75" x14ac:dyDescent="0.25">
      <c r="A923" s="18"/>
      <c r="B923" s="2" t="s">
        <v>107</v>
      </c>
      <c r="C923" s="19">
        <v>1</v>
      </c>
      <c r="D923" s="19" t="s">
        <v>30</v>
      </c>
      <c r="E923" s="50"/>
      <c r="F923" s="21">
        <f t="shared" si="31"/>
        <v>0</v>
      </c>
    </row>
    <row r="924" spans="1:6" ht="15.75" x14ac:dyDescent="0.25">
      <c r="A924" s="18"/>
      <c r="B924" s="2" t="s">
        <v>291</v>
      </c>
      <c r="C924" s="19">
        <v>1</v>
      </c>
      <c r="D924" s="19" t="s">
        <v>30</v>
      </c>
      <c r="E924" s="50"/>
      <c r="F924" s="21">
        <f t="shared" si="31"/>
        <v>0</v>
      </c>
    </row>
    <row r="925" spans="1:6" ht="15.75" x14ac:dyDescent="0.25">
      <c r="A925" s="18"/>
      <c r="B925" s="2" t="s">
        <v>49</v>
      </c>
      <c r="C925" s="19">
        <v>1</v>
      </c>
      <c r="D925" s="19" t="s">
        <v>30</v>
      </c>
      <c r="E925" s="50"/>
      <c r="F925" s="21">
        <f t="shared" si="31"/>
        <v>0</v>
      </c>
    </row>
    <row r="926" spans="1:6" ht="15.75" x14ac:dyDescent="0.25">
      <c r="A926" s="13">
        <f>+A919+0.01</f>
        <v>15.149999999999997</v>
      </c>
      <c r="B926" s="14" t="s">
        <v>11</v>
      </c>
      <c r="C926" s="15"/>
      <c r="D926" s="15"/>
      <c r="E926" s="16"/>
      <c r="F926" s="17">
        <f>SUBTOTAL(9,F927:F928)</f>
        <v>0</v>
      </c>
    </row>
    <row r="927" spans="1:6" ht="15.75" x14ac:dyDescent="0.25">
      <c r="A927" s="18"/>
      <c r="B927" s="2" t="s">
        <v>124</v>
      </c>
      <c r="C927" s="19">
        <v>1</v>
      </c>
      <c r="D927" s="19" t="s">
        <v>30</v>
      </c>
      <c r="E927" s="50"/>
      <c r="F927" s="21">
        <f>+C927*E927</f>
        <v>0</v>
      </c>
    </row>
    <row r="928" spans="1:6" ht="15.75" x14ac:dyDescent="0.25">
      <c r="A928" s="18"/>
      <c r="B928" s="2" t="s">
        <v>82</v>
      </c>
      <c r="C928" s="19">
        <v>1</v>
      </c>
      <c r="D928" s="19" t="s">
        <v>30</v>
      </c>
      <c r="E928" s="50"/>
      <c r="F928" s="21">
        <f>+C928*E928</f>
        <v>0</v>
      </c>
    </row>
    <row r="929" spans="1:6" ht="15.75" x14ac:dyDescent="0.25">
      <c r="A929" s="13">
        <f>+A926+0.01</f>
        <v>15.159999999999997</v>
      </c>
      <c r="B929" s="14" t="s">
        <v>83</v>
      </c>
      <c r="C929" s="15"/>
      <c r="D929" s="15"/>
      <c r="E929" s="16"/>
      <c r="F929" s="17">
        <f>SUBTOTAL(9,F930:F930)</f>
        <v>0</v>
      </c>
    </row>
    <row r="930" spans="1:6" ht="15.75" x14ac:dyDescent="0.25">
      <c r="A930" s="18"/>
      <c r="B930" s="2" t="s">
        <v>84</v>
      </c>
      <c r="C930" s="19">
        <v>2</v>
      </c>
      <c r="D930" s="19" t="s">
        <v>30</v>
      </c>
      <c r="E930" s="50"/>
      <c r="F930" s="21">
        <f>+C930*E930</f>
        <v>0</v>
      </c>
    </row>
    <row r="931" spans="1:6" ht="15.75" x14ac:dyDescent="0.25">
      <c r="A931" s="13">
        <f>+A929+0.01</f>
        <v>15.169999999999996</v>
      </c>
      <c r="B931" s="14" t="s">
        <v>3</v>
      </c>
      <c r="C931" s="15"/>
      <c r="D931" s="15"/>
      <c r="E931" s="16"/>
      <c r="F931" s="17">
        <f>SUBTOTAL(9,F932:F933)</f>
        <v>0</v>
      </c>
    </row>
    <row r="932" spans="1:6" ht="15.75" x14ac:dyDescent="0.25">
      <c r="A932" s="18"/>
      <c r="B932" s="2" t="s">
        <v>85</v>
      </c>
      <c r="C932" s="19">
        <v>1</v>
      </c>
      <c r="D932" s="19" t="s">
        <v>30</v>
      </c>
      <c r="E932" s="50"/>
      <c r="F932" s="21">
        <f>+C932*E932</f>
        <v>0</v>
      </c>
    </row>
    <row r="933" spans="1:6" ht="15.75" x14ac:dyDescent="0.25">
      <c r="A933" s="18"/>
      <c r="B933" s="2" t="s">
        <v>51</v>
      </c>
      <c r="C933" s="19">
        <v>1</v>
      </c>
      <c r="D933" s="19" t="s">
        <v>0</v>
      </c>
      <c r="E933" s="50"/>
      <c r="F933" s="21">
        <f>+C933*E933</f>
        <v>0</v>
      </c>
    </row>
    <row r="934" spans="1:6" ht="15.75" x14ac:dyDescent="0.25">
      <c r="A934" s="13">
        <f>+A931+0.01</f>
        <v>15.179999999999996</v>
      </c>
      <c r="B934" s="14" t="s">
        <v>86</v>
      </c>
      <c r="C934" s="15"/>
      <c r="D934" s="15"/>
      <c r="E934" s="16"/>
      <c r="F934" s="17">
        <f>SUBTOTAL(9,F935:F936)</f>
        <v>0</v>
      </c>
    </row>
    <row r="935" spans="1:6" ht="15.75" x14ac:dyDescent="0.25">
      <c r="A935" s="18"/>
      <c r="B935" s="2" t="s">
        <v>217</v>
      </c>
      <c r="C935" s="19">
        <v>10</v>
      </c>
      <c r="D935" s="19" t="s">
        <v>30</v>
      </c>
      <c r="E935" s="50"/>
      <c r="F935" s="21">
        <f>+C935*E935</f>
        <v>0</v>
      </c>
    </row>
    <row r="936" spans="1:6" ht="15.75" x14ac:dyDescent="0.25">
      <c r="A936" s="18"/>
      <c r="B936" s="2" t="s">
        <v>301</v>
      </c>
      <c r="C936" s="19">
        <v>1</v>
      </c>
      <c r="D936" s="19" t="s">
        <v>30</v>
      </c>
      <c r="E936" s="50"/>
      <c r="F936" s="21">
        <f>+C936*E936</f>
        <v>0</v>
      </c>
    </row>
    <row r="937" spans="1:6" ht="15.75" x14ac:dyDescent="0.25">
      <c r="A937" s="13">
        <f>+A934+0.01</f>
        <v>15.189999999999996</v>
      </c>
      <c r="B937" s="14" t="s">
        <v>89</v>
      </c>
      <c r="C937" s="15"/>
      <c r="D937" s="15"/>
      <c r="E937" s="16"/>
      <c r="F937" s="17">
        <f>SUBTOTAL(9,F938:F939)</f>
        <v>0</v>
      </c>
    </row>
    <row r="938" spans="1:6" ht="15.75" x14ac:dyDescent="0.25">
      <c r="A938" s="18"/>
      <c r="B938" s="2" t="s">
        <v>90</v>
      </c>
      <c r="C938" s="19">
        <v>1</v>
      </c>
      <c r="D938" s="19" t="s">
        <v>30</v>
      </c>
      <c r="E938" s="50"/>
      <c r="F938" s="21">
        <f>+C938*E938</f>
        <v>0</v>
      </c>
    </row>
    <row r="939" spans="1:6" ht="15.75" x14ac:dyDescent="0.25">
      <c r="A939" s="18"/>
      <c r="B939" s="2" t="s">
        <v>302</v>
      </c>
      <c r="C939" s="19">
        <v>2</v>
      </c>
      <c r="D939" s="19" t="s">
        <v>30</v>
      </c>
      <c r="E939" s="50"/>
      <c r="F939" s="21">
        <f>+C939*E939</f>
        <v>0</v>
      </c>
    </row>
    <row r="940" spans="1:6" s="22" customFormat="1" ht="15.75" x14ac:dyDescent="0.25">
      <c r="A940" s="13">
        <f>+A937+0.01</f>
        <v>15.199999999999996</v>
      </c>
      <c r="B940" s="14" t="s">
        <v>110</v>
      </c>
      <c r="C940" s="15"/>
      <c r="D940" s="15"/>
      <c r="E940" s="16"/>
      <c r="F940" s="17">
        <f>SUBTOTAL(9,F941:F941)</f>
        <v>0</v>
      </c>
    </row>
    <row r="941" spans="1:6" ht="15.75" x14ac:dyDescent="0.25">
      <c r="A941" s="18"/>
      <c r="B941" s="2" t="s">
        <v>111</v>
      </c>
      <c r="C941" s="19">
        <v>2</v>
      </c>
      <c r="D941" s="19" t="s">
        <v>30</v>
      </c>
      <c r="E941" s="50"/>
      <c r="F941" s="21">
        <f>+C941*E941</f>
        <v>0</v>
      </c>
    </row>
    <row r="942" spans="1:6" ht="15.75" x14ac:dyDescent="0.25">
      <c r="A942" s="13">
        <f>+A940+0.01</f>
        <v>15.209999999999996</v>
      </c>
      <c r="B942" s="14" t="s">
        <v>92</v>
      </c>
      <c r="C942" s="15"/>
      <c r="D942" s="15"/>
      <c r="E942" s="16"/>
      <c r="F942" s="17">
        <f>SUBTOTAL(9,F943:F943)</f>
        <v>0</v>
      </c>
    </row>
    <row r="943" spans="1:6" ht="15.75" x14ac:dyDescent="0.25">
      <c r="A943" s="18"/>
      <c r="B943" s="2" t="s">
        <v>93</v>
      </c>
      <c r="C943" s="19">
        <f>11.5*1.2</f>
        <v>13.799999999999999</v>
      </c>
      <c r="D943" s="19" t="s">
        <v>23</v>
      </c>
      <c r="E943" s="50"/>
      <c r="F943" s="21">
        <f>+C943*E943</f>
        <v>0</v>
      </c>
    </row>
    <row r="944" spans="1:6" ht="15.75" x14ac:dyDescent="0.25">
      <c r="A944" s="13">
        <f>+A942+0.01</f>
        <v>15.219999999999995</v>
      </c>
      <c r="B944" s="14" t="s">
        <v>13</v>
      </c>
      <c r="C944" s="15"/>
      <c r="D944" s="15"/>
      <c r="E944" s="16"/>
      <c r="F944" s="17">
        <f>SUBTOTAL(9,F945:F946)</f>
        <v>0</v>
      </c>
    </row>
    <row r="945" spans="1:6" ht="15.75" x14ac:dyDescent="0.25">
      <c r="A945" s="18"/>
      <c r="B945" s="2" t="s">
        <v>95</v>
      </c>
      <c r="C945" s="19">
        <v>1</v>
      </c>
      <c r="D945" s="19" t="s">
        <v>30</v>
      </c>
      <c r="E945" s="50"/>
      <c r="F945" s="21">
        <f>+C945*E945</f>
        <v>0</v>
      </c>
    </row>
    <row r="946" spans="1:6" ht="15.75" x14ac:dyDescent="0.25">
      <c r="A946" s="18"/>
      <c r="B946" s="2" t="s">
        <v>303</v>
      </c>
      <c r="C946" s="19">
        <v>1</v>
      </c>
      <c r="D946" s="19" t="s">
        <v>30</v>
      </c>
      <c r="E946" s="50"/>
      <c r="F946" s="21">
        <f>+C946*E946</f>
        <v>0</v>
      </c>
    </row>
    <row r="947" spans="1:6" ht="15.75" x14ac:dyDescent="0.25">
      <c r="A947" s="13">
        <f>+A944+0.01</f>
        <v>15.229999999999995</v>
      </c>
      <c r="B947" s="14" t="s">
        <v>97</v>
      </c>
      <c r="C947" s="15"/>
      <c r="D947" s="15"/>
      <c r="E947" s="16"/>
      <c r="F947" s="17">
        <f>SUBTOTAL(9,F948:F951)</f>
        <v>0</v>
      </c>
    </row>
    <row r="948" spans="1:6" ht="15.75" x14ac:dyDescent="0.25">
      <c r="A948" s="18"/>
      <c r="B948" s="2" t="s">
        <v>287</v>
      </c>
      <c r="C948" s="19">
        <v>1</v>
      </c>
      <c r="D948" s="19" t="s">
        <v>30</v>
      </c>
      <c r="E948" s="20"/>
      <c r="F948" s="21">
        <f>+C948*E948</f>
        <v>0</v>
      </c>
    </row>
    <row r="949" spans="1:6" ht="15.75" x14ac:dyDescent="0.25">
      <c r="A949" s="18"/>
      <c r="B949" s="2" t="s">
        <v>99</v>
      </c>
      <c r="C949" s="19">
        <v>1</v>
      </c>
      <c r="D949" s="19" t="s">
        <v>30</v>
      </c>
      <c r="E949" s="20"/>
      <c r="F949" s="21">
        <f>+C949*E949</f>
        <v>0</v>
      </c>
    </row>
    <row r="950" spans="1:6" ht="15.75" x14ac:dyDescent="0.25">
      <c r="A950" s="18"/>
      <c r="B950" s="2" t="s">
        <v>100</v>
      </c>
      <c r="C950" s="19">
        <v>1</v>
      </c>
      <c r="D950" s="19" t="s">
        <v>30</v>
      </c>
      <c r="E950" s="20"/>
      <c r="F950" s="21">
        <f>+C950*E950</f>
        <v>0</v>
      </c>
    </row>
    <row r="951" spans="1:6" ht="15.75" x14ac:dyDescent="0.25">
      <c r="A951" s="18"/>
      <c r="B951" s="2" t="s">
        <v>101</v>
      </c>
      <c r="C951" s="19">
        <v>1</v>
      </c>
      <c r="D951" s="19" t="s">
        <v>30</v>
      </c>
      <c r="E951" s="20"/>
      <c r="F951" s="21">
        <f>+C951*E951</f>
        <v>0</v>
      </c>
    </row>
    <row r="952" spans="1:6" ht="15.75" x14ac:dyDescent="0.25">
      <c r="A952" s="13">
        <f>+A947+0.01</f>
        <v>15.239999999999995</v>
      </c>
      <c r="B952" s="14" t="s">
        <v>54</v>
      </c>
      <c r="C952" s="15"/>
      <c r="D952" s="15"/>
      <c r="E952" s="16"/>
      <c r="F952" s="17">
        <f>SUBTOTAL(9,F953:F953)</f>
        <v>0</v>
      </c>
    </row>
    <row r="953" spans="1:6" ht="15.75" x14ac:dyDescent="0.25">
      <c r="A953" s="18"/>
      <c r="B953" s="2" t="s">
        <v>55</v>
      </c>
      <c r="C953" s="19">
        <v>4.58</v>
      </c>
      <c r="D953" s="19" t="s">
        <v>27</v>
      </c>
      <c r="E953" s="50"/>
      <c r="F953" s="21">
        <f>+C953*E953</f>
        <v>0</v>
      </c>
    </row>
    <row r="954" spans="1:6" ht="15.75" x14ac:dyDescent="0.25">
      <c r="A954" s="18"/>
      <c r="C954" s="19"/>
      <c r="D954" s="19"/>
      <c r="E954" s="20"/>
      <c r="F954" s="54"/>
    </row>
    <row r="955" spans="1:6" ht="15.75" x14ac:dyDescent="0.25">
      <c r="A955" s="18"/>
      <c r="C955" s="19"/>
      <c r="D955" s="19"/>
      <c r="E955" s="20"/>
      <c r="F955" s="54">
        <f>SUBTOTAL(9,F880:F954)</f>
        <v>0</v>
      </c>
    </row>
    <row r="956" spans="1:6" ht="19.5" thickBot="1" x14ac:dyDescent="0.35">
      <c r="A956" s="52">
        <f>+A878+1</f>
        <v>16</v>
      </c>
      <c r="B956" s="6" t="s">
        <v>304</v>
      </c>
      <c r="C956" s="47">
        <f>+[3]Medidas!H88</f>
        <v>45.064999999999991</v>
      </c>
      <c r="D956" s="8"/>
      <c r="E956" s="7"/>
      <c r="F956" s="7"/>
    </row>
    <row r="957" spans="1:6" ht="15.75" thickBot="1" x14ac:dyDescent="0.3">
      <c r="A957" s="9" t="s">
        <v>15</v>
      </c>
      <c r="B957" s="10" t="s">
        <v>16</v>
      </c>
      <c r="C957" s="11" t="s">
        <v>17</v>
      </c>
      <c r="D957" s="10" t="s">
        <v>18</v>
      </c>
      <c r="E957" s="12" t="s">
        <v>19</v>
      </c>
      <c r="F957" s="11" t="s">
        <v>20</v>
      </c>
    </row>
    <row r="958" spans="1:6" ht="15.75" x14ac:dyDescent="0.25">
      <c r="A958" s="13">
        <f>+A956+0.01</f>
        <v>16.010000000000002</v>
      </c>
      <c r="B958" s="14" t="s">
        <v>21</v>
      </c>
      <c r="C958" s="15"/>
      <c r="D958" s="15"/>
      <c r="E958" s="16"/>
      <c r="F958" s="17">
        <f>SUBTOTAL(9,F959:F960)</f>
        <v>0</v>
      </c>
    </row>
    <row r="959" spans="1:6" ht="15.75" x14ac:dyDescent="0.25">
      <c r="A959" s="18"/>
      <c r="B959" s="2" t="s">
        <v>22</v>
      </c>
      <c r="C959" s="19">
        <f>+[3]Medidas!F95</f>
        <v>109.533</v>
      </c>
      <c r="D959" s="19" t="s">
        <v>23</v>
      </c>
      <c r="E959" s="50"/>
      <c r="F959" s="21">
        <f>+C959*E959</f>
        <v>0</v>
      </c>
    </row>
    <row r="960" spans="1:6" ht="15.75" x14ac:dyDescent="0.25">
      <c r="A960" s="18"/>
      <c r="B960" s="2" t="s">
        <v>24</v>
      </c>
      <c r="C960" s="19">
        <f>+[3]Medidas!F104</f>
        <v>40.237999999999992</v>
      </c>
      <c r="D960" s="19" t="s">
        <v>23</v>
      </c>
      <c r="E960" s="50"/>
      <c r="F960" s="21">
        <f>+C960*E960</f>
        <v>0</v>
      </c>
    </row>
    <row r="961" spans="1:6" ht="15.75" x14ac:dyDescent="0.25">
      <c r="A961" s="13">
        <f>+A958+0.01</f>
        <v>16.020000000000003</v>
      </c>
      <c r="B961" s="14" t="s">
        <v>25</v>
      </c>
      <c r="C961" s="15"/>
      <c r="D961" s="15"/>
      <c r="E961" s="16"/>
      <c r="F961" s="17">
        <f>SUBTOTAL(9,F962:F963)</f>
        <v>0</v>
      </c>
    </row>
    <row r="962" spans="1:6" ht="15.75" x14ac:dyDescent="0.25">
      <c r="A962" s="18"/>
      <c r="B962" s="2" t="s">
        <v>22</v>
      </c>
      <c r="C962" s="19">
        <f>+[3]Medidas!F111</f>
        <v>76.851000000000013</v>
      </c>
      <c r="D962" s="19" t="s">
        <v>23</v>
      </c>
      <c r="E962" s="50"/>
      <c r="F962" s="21">
        <f>+C962*E962</f>
        <v>0</v>
      </c>
    </row>
    <row r="963" spans="1:6" ht="15.75" x14ac:dyDescent="0.25">
      <c r="A963" s="18"/>
      <c r="B963" s="2" t="s">
        <v>26</v>
      </c>
      <c r="C963" s="19">
        <v>15</v>
      </c>
      <c r="D963" s="19" t="s">
        <v>27</v>
      </c>
      <c r="E963" s="50"/>
      <c r="F963" s="21">
        <f>+C963*E963</f>
        <v>0</v>
      </c>
    </row>
    <row r="964" spans="1:6" ht="15.75" x14ac:dyDescent="0.25">
      <c r="A964" s="13">
        <f>+A961+0.01</f>
        <v>16.030000000000005</v>
      </c>
      <c r="B964" s="14" t="s">
        <v>28</v>
      </c>
      <c r="C964" s="15"/>
      <c r="D964" s="15"/>
      <c r="E964" s="16"/>
      <c r="F964" s="17">
        <f>SUBTOTAL(9,F965:F967)</f>
        <v>0</v>
      </c>
    </row>
    <row r="965" spans="1:6" ht="15.75" x14ac:dyDescent="0.25">
      <c r="A965" s="18"/>
      <c r="B965" s="2" t="s">
        <v>212</v>
      </c>
      <c r="C965" s="19">
        <v>5</v>
      </c>
      <c r="D965" s="19" t="s">
        <v>30</v>
      </c>
      <c r="E965" s="50"/>
      <c r="F965" s="21">
        <f>+C965*E965</f>
        <v>0</v>
      </c>
    </row>
    <row r="966" spans="1:6" ht="15.75" x14ac:dyDescent="0.25">
      <c r="A966" s="18"/>
      <c r="B966" s="2" t="s">
        <v>280</v>
      </c>
      <c r="C966" s="19">
        <v>1</v>
      </c>
      <c r="D966" s="19" t="s">
        <v>30</v>
      </c>
      <c r="E966" s="50"/>
      <c r="F966" s="21">
        <f>+C966*E966</f>
        <v>0</v>
      </c>
    </row>
    <row r="967" spans="1:6" ht="15.75" x14ac:dyDescent="0.25">
      <c r="A967" s="18"/>
      <c r="B967" s="2" t="s">
        <v>59</v>
      </c>
      <c r="C967" s="19">
        <v>2</v>
      </c>
      <c r="D967" s="19" t="s">
        <v>30</v>
      </c>
      <c r="E967" s="50"/>
      <c r="F967" s="21">
        <f>+C967*E967</f>
        <v>0</v>
      </c>
    </row>
    <row r="968" spans="1:6" ht="15.75" x14ac:dyDescent="0.25">
      <c r="A968" s="13">
        <f>+A964+0.01</f>
        <v>16.040000000000006</v>
      </c>
      <c r="B968" s="14" t="s">
        <v>289</v>
      </c>
      <c r="C968" s="15"/>
      <c r="D968" s="15"/>
      <c r="E968" s="16"/>
      <c r="F968" s="17">
        <f>SUBTOTAL(9,F969:F970)</f>
        <v>0</v>
      </c>
    </row>
    <row r="969" spans="1:6" ht="15.75" x14ac:dyDescent="0.25">
      <c r="A969" s="18"/>
      <c r="B969" s="2" t="s">
        <v>32</v>
      </c>
      <c r="C969" s="19">
        <v>1</v>
      </c>
      <c r="D969" s="19" t="s">
        <v>30</v>
      </c>
      <c r="E969" s="50"/>
      <c r="F969" s="21">
        <f>+C969*E969</f>
        <v>0</v>
      </c>
    </row>
    <row r="970" spans="1:6" ht="15.75" x14ac:dyDescent="0.25">
      <c r="A970" s="18"/>
      <c r="B970" s="2" t="s">
        <v>122</v>
      </c>
      <c r="C970" s="19">
        <v>1</v>
      </c>
      <c r="D970" s="19" t="s">
        <v>30</v>
      </c>
      <c r="E970" s="50"/>
      <c r="F970" s="21">
        <f>+C970*E970</f>
        <v>0</v>
      </c>
    </row>
    <row r="971" spans="1:6" ht="15.75" x14ac:dyDescent="0.25">
      <c r="A971" s="13">
        <f>+A968+0.01</f>
        <v>16.050000000000008</v>
      </c>
      <c r="B971" s="14" t="s">
        <v>33</v>
      </c>
      <c r="C971" s="15"/>
      <c r="D971" s="15"/>
      <c r="E971" s="16"/>
      <c r="F971" s="17">
        <f>SUBTOTAL(9,F972:F973)</f>
        <v>0</v>
      </c>
    </row>
    <row r="972" spans="1:6" ht="15.75" x14ac:dyDescent="0.25">
      <c r="A972" s="18"/>
      <c r="B972" s="2" t="s">
        <v>60</v>
      </c>
      <c r="C972" s="19">
        <f>+C956</f>
        <v>45.064999999999991</v>
      </c>
      <c r="D972" s="19" t="s">
        <v>23</v>
      </c>
      <c r="E972" s="50"/>
      <c r="F972" s="21">
        <f>C972*E972</f>
        <v>0</v>
      </c>
    </row>
    <row r="973" spans="1:6" ht="15.75" x14ac:dyDescent="0.25">
      <c r="A973" s="18"/>
      <c r="B973" s="2" t="s">
        <v>61</v>
      </c>
      <c r="C973" s="19">
        <f>+C956</f>
        <v>45.064999999999991</v>
      </c>
      <c r="D973" s="19" t="s">
        <v>23</v>
      </c>
      <c r="E973" s="50"/>
      <c r="F973" s="21">
        <f>C973*E973</f>
        <v>0</v>
      </c>
    </row>
    <row r="974" spans="1:6" ht="15.75" x14ac:dyDescent="0.25">
      <c r="A974" s="13">
        <f>+A971+0.01</f>
        <v>16.060000000000009</v>
      </c>
      <c r="B974" s="14" t="s">
        <v>35</v>
      </c>
      <c r="C974" s="15"/>
      <c r="D974" s="15"/>
      <c r="E974" s="16"/>
      <c r="F974" s="17">
        <f>SUBTOTAL(9,F975:F977)</f>
        <v>0</v>
      </c>
    </row>
    <row r="975" spans="1:6" ht="15.75" x14ac:dyDescent="0.25">
      <c r="A975" s="18"/>
      <c r="B975" s="2" t="s">
        <v>64</v>
      </c>
      <c r="C975" s="19">
        <v>5</v>
      </c>
      <c r="D975" s="19" t="s">
        <v>27</v>
      </c>
      <c r="E975" s="50"/>
      <c r="F975" s="21">
        <f>+C975*E975</f>
        <v>0</v>
      </c>
    </row>
    <row r="976" spans="1:6" ht="15.75" x14ac:dyDescent="0.25">
      <c r="A976" s="18"/>
      <c r="B976" s="2" t="s">
        <v>295</v>
      </c>
      <c r="C976" s="19">
        <v>2</v>
      </c>
      <c r="D976" s="19" t="s">
        <v>30</v>
      </c>
      <c r="E976" s="50"/>
      <c r="F976" s="21">
        <f>+C976*E976</f>
        <v>0</v>
      </c>
    </row>
    <row r="977" spans="1:6" ht="15.75" x14ac:dyDescent="0.25">
      <c r="A977" s="18"/>
      <c r="B977" s="2" t="s">
        <v>305</v>
      </c>
      <c r="C977" s="19">
        <v>1</v>
      </c>
      <c r="D977" s="19" t="s">
        <v>27</v>
      </c>
      <c r="E977" s="50"/>
      <c r="F977" s="21">
        <f>+C977*E977</f>
        <v>0</v>
      </c>
    </row>
    <row r="978" spans="1:6" ht="15.75" x14ac:dyDescent="0.25">
      <c r="A978" s="13">
        <f>+A974+0.01</f>
        <v>16.070000000000011</v>
      </c>
      <c r="B978" s="14" t="s">
        <v>36</v>
      </c>
      <c r="C978" s="15"/>
      <c r="D978" s="15"/>
      <c r="E978" s="16"/>
      <c r="F978" s="17">
        <f>SUBTOTAL(9,F979:F981)</f>
        <v>0</v>
      </c>
    </row>
    <row r="979" spans="1:6" ht="15.75" x14ac:dyDescent="0.25">
      <c r="A979" s="18"/>
      <c r="B979" s="2" t="s">
        <v>155</v>
      </c>
      <c r="C979" s="19">
        <v>2</v>
      </c>
      <c r="D979" s="19" t="s">
        <v>30</v>
      </c>
      <c r="E979" s="50"/>
      <c r="F979" s="21">
        <f>+C979*E979</f>
        <v>0</v>
      </c>
    </row>
    <row r="980" spans="1:6" ht="15.75" x14ac:dyDescent="0.25">
      <c r="A980" s="18"/>
      <c r="B980" s="2" t="s">
        <v>306</v>
      </c>
      <c r="C980" s="19">
        <v>1</v>
      </c>
      <c r="D980" s="19" t="s">
        <v>30</v>
      </c>
      <c r="E980" s="50"/>
      <c r="F980" s="21">
        <f>+C980*E980</f>
        <v>0</v>
      </c>
    </row>
    <row r="981" spans="1:6" ht="15.75" x14ac:dyDescent="0.25">
      <c r="A981" s="18"/>
      <c r="B981" s="2" t="s">
        <v>307</v>
      </c>
      <c r="C981" s="19">
        <v>2</v>
      </c>
      <c r="D981" s="19" t="s">
        <v>30</v>
      </c>
      <c r="E981" s="20"/>
      <c r="F981" s="21">
        <f>+C981*E981</f>
        <v>0</v>
      </c>
    </row>
    <row r="982" spans="1:6" ht="15.75" x14ac:dyDescent="0.25">
      <c r="A982" s="13">
        <f>+A978+0.01</f>
        <v>16.080000000000013</v>
      </c>
      <c r="B982" s="14" t="s">
        <v>221</v>
      </c>
      <c r="C982" s="15"/>
      <c r="D982" s="15"/>
      <c r="E982" s="16"/>
      <c r="F982" s="17">
        <f>SUBTOTAL(9,F983:F983)</f>
        <v>0</v>
      </c>
    </row>
    <row r="983" spans="1:6" ht="15.75" x14ac:dyDescent="0.25">
      <c r="A983" s="18"/>
      <c r="B983" s="2" t="s">
        <v>222</v>
      </c>
      <c r="C983" s="19">
        <v>1</v>
      </c>
      <c r="D983" s="19" t="s">
        <v>30</v>
      </c>
      <c r="E983" s="50"/>
      <c r="F983" s="21">
        <f>+C983*E983</f>
        <v>0</v>
      </c>
    </row>
    <row r="984" spans="1:6" ht="15.75" x14ac:dyDescent="0.25">
      <c r="A984" s="13">
        <f>+A982+0.01</f>
        <v>16.090000000000014</v>
      </c>
      <c r="B984" s="14" t="s">
        <v>38</v>
      </c>
      <c r="C984" s="15"/>
      <c r="D984" s="15"/>
      <c r="E984" s="16"/>
      <c r="F984" s="17">
        <f>SUBTOTAL(9,F985:F987)</f>
        <v>0</v>
      </c>
    </row>
    <row r="985" spans="1:6" ht="15.75" x14ac:dyDescent="0.25">
      <c r="A985" s="18"/>
      <c r="B985" s="2" t="s">
        <v>167</v>
      </c>
      <c r="C985" s="19">
        <v>1</v>
      </c>
      <c r="D985" s="19" t="s">
        <v>30</v>
      </c>
      <c r="E985" s="50"/>
      <c r="F985" s="21">
        <f>+C985*E985</f>
        <v>0</v>
      </c>
    </row>
    <row r="986" spans="1:6" ht="15.75" x14ac:dyDescent="0.25">
      <c r="A986" s="18"/>
      <c r="B986" s="2" t="s">
        <v>104</v>
      </c>
      <c r="C986" s="19">
        <v>1</v>
      </c>
      <c r="D986" s="19" t="s">
        <v>30</v>
      </c>
      <c r="E986" s="50"/>
      <c r="F986" s="21">
        <f>+C986*E986</f>
        <v>0</v>
      </c>
    </row>
    <row r="987" spans="1:6" ht="15.75" x14ac:dyDescent="0.25">
      <c r="A987" s="18"/>
      <c r="B987" s="2" t="s">
        <v>120</v>
      </c>
      <c r="C987" s="19">
        <v>1</v>
      </c>
      <c r="D987" s="19" t="s">
        <v>30</v>
      </c>
      <c r="E987" s="50"/>
      <c r="F987" s="21">
        <f>+C987*E987</f>
        <v>0</v>
      </c>
    </row>
    <row r="988" spans="1:6" ht="15.75" x14ac:dyDescent="0.25">
      <c r="A988" s="13">
        <f>+A984+0.01</f>
        <v>16.100000000000016</v>
      </c>
      <c r="B988" s="14" t="s">
        <v>40</v>
      </c>
      <c r="C988" s="15"/>
      <c r="D988" s="15"/>
      <c r="E988" s="16"/>
      <c r="F988" s="17">
        <f>SUBTOTAL(9,F989:F989)</f>
        <v>0</v>
      </c>
    </row>
    <row r="989" spans="1:6" ht="15.75" x14ac:dyDescent="0.25">
      <c r="A989" s="18"/>
      <c r="B989" s="2" t="s">
        <v>42</v>
      </c>
      <c r="C989" s="19">
        <v>1</v>
      </c>
      <c r="D989" s="19" t="s">
        <v>30</v>
      </c>
      <c r="E989" s="50"/>
      <c r="F989" s="21">
        <f>+C989*E989</f>
        <v>0</v>
      </c>
    </row>
    <row r="990" spans="1:6" s="22" customFormat="1" ht="15.75" x14ac:dyDescent="0.25">
      <c r="A990" s="13">
        <f>+A988+0.01</f>
        <v>16.110000000000017</v>
      </c>
      <c r="B990" s="14" t="s">
        <v>43</v>
      </c>
      <c r="C990" s="15"/>
      <c r="D990" s="15"/>
      <c r="E990" s="16"/>
      <c r="F990" s="17">
        <f>SUBTOTAL(9,F991:F991)</f>
        <v>0</v>
      </c>
    </row>
    <row r="991" spans="1:6" ht="15.75" x14ac:dyDescent="0.25">
      <c r="A991" s="18"/>
      <c r="B991" s="2" t="s">
        <v>68</v>
      </c>
      <c r="C991" s="19">
        <v>4</v>
      </c>
      <c r="D991" s="19" t="s">
        <v>30</v>
      </c>
      <c r="E991" s="50"/>
      <c r="F991" s="21">
        <f>+C991*E991</f>
        <v>0</v>
      </c>
    </row>
    <row r="992" spans="1:6" ht="15.75" x14ac:dyDescent="0.25">
      <c r="A992" s="13">
        <f>+A990+0.01</f>
        <v>16.120000000000019</v>
      </c>
      <c r="B992" s="14" t="s">
        <v>75</v>
      </c>
      <c r="C992" s="15"/>
      <c r="D992" s="15"/>
      <c r="E992" s="16"/>
      <c r="F992" s="17">
        <f>SUBTOTAL(9,F993:F994)</f>
        <v>0</v>
      </c>
    </row>
    <row r="993" spans="1:6" ht="15.75" x14ac:dyDescent="0.25">
      <c r="A993" s="18"/>
      <c r="B993" s="2" t="s">
        <v>147</v>
      </c>
      <c r="C993" s="19">
        <v>1</v>
      </c>
      <c r="D993" s="19" t="s">
        <v>30</v>
      </c>
      <c r="E993" s="20"/>
      <c r="F993" s="21">
        <f>+C993*E993</f>
        <v>0</v>
      </c>
    </row>
    <row r="994" spans="1:6" ht="15.75" x14ac:dyDescent="0.25">
      <c r="A994" s="18"/>
      <c r="B994" s="2" t="s">
        <v>308</v>
      </c>
      <c r="C994" s="19">
        <v>1</v>
      </c>
      <c r="D994" s="19" t="s">
        <v>30</v>
      </c>
      <c r="E994" s="50"/>
      <c r="F994" s="21">
        <f>+C994*E994</f>
        <v>0</v>
      </c>
    </row>
    <row r="995" spans="1:6" ht="15.75" x14ac:dyDescent="0.25">
      <c r="A995" s="13">
        <f>+A992+0.01</f>
        <v>16.13000000000002</v>
      </c>
      <c r="B995" s="14" t="s">
        <v>44</v>
      </c>
      <c r="C995" s="15"/>
      <c r="D995" s="15"/>
      <c r="E995" s="16"/>
      <c r="F995" s="17">
        <f>SUBTOTAL(9,F996:F997)</f>
        <v>0</v>
      </c>
    </row>
    <row r="996" spans="1:6" ht="15.75" x14ac:dyDescent="0.25">
      <c r="A996" s="18"/>
      <c r="B996" s="2" t="s">
        <v>113</v>
      </c>
      <c r="C996" s="19">
        <v>2</v>
      </c>
      <c r="D996" s="19" t="s">
        <v>30</v>
      </c>
      <c r="E996" s="50"/>
      <c r="F996" s="21">
        <f>+C996*E996</f>
        <v>0</v>
      </c>
    </row>
    <row r="997" spans="1:6" ht="15.75" x14ac:dyDescent="0.25">
      <c r="A997" s="18"/>
      <c r="B997" s="2" t="s">
        <v>45</v>
      </c>
      <c r="C997" s="19">
        <v>2</v>
      </c>
      <c r="D997" s="19" t="s">
        <v>30</v>
      </c>
      <c r="E997" s="50"/>
      <c r="F997" s="21">
        <f>+C997*E997</f>
        <v>0</v>
      </c>
    </row>
    <row r="998" spans="1:6" ht="15.75" x14ac:dyDescent="0.25">
      <c r="A998" s="13">
        <f>+A995+0.01</f>
        <v>16.140000000000022</v>
      </c>
      <c r="B998" s="14" t="s">
        <v>1</v>
      </c>
      <c r="C998" s="15"/>
      <c r="D998" s="15"/>
      <c r="E998" s="16"/>
      <c r="F998" s="17">
        <f>SUBTOTAL(9,F999:F999)</f>
        <v>0</v>
      </c>
    </row>
    <row r="999" spans="1:6" ht="15.75" x14ac:dyDescent="0.25">
      <c r="A999" s="18"/>
      <c r="B999" s="2" t="s">
        <v>309</v>
      </c>
      <c r="C999" s="19">
        <v>1</v>
      </c>
      <c r="D999" s="19" t="s">
        <v>30</v>
      </c>
      <c r="E999" s="50"/>
      <c r="F999" s="21">
        <f>+C999*E999</f>
        <v>0</v>
      </c>
    </row>
    <row r="1000" spans="1:6" ht="15.75" x14ac:dyDescent="0.25">
      <c r="A1000" s="13">
        <f>+A998+0.01</f>
        <v>16.150000000000023</v>
      </c>
      <c r="B1000" s="14" t="s">
        <v>46</v>
      </c>
      <c r="C1000" s="15"/>
      <c r="D1000" s="15"/>
      <c r="E1000" s="16"/>
      <c r="F1000" s="17">
        <f>SUBTOTAL(9,F1001:F1001)</f>
        <v>0</v>
      </c>
    </row>
    <row r="1001" spans="1:6" ht="15.75" x14ac:dyDescent="0.25">
      <c r="A1001" s="18"/>
      <c r="B1001" s="2" t="s">
        <v>310</v>
      </c>
      <c r="C1001" s="19">
        <v>1</v>
      </c>
      <c r="D1001" s="19" t="s">
        <v>30</v>
      </c>
      <c r="E1001" s="50"/>
      <c r="F1001" s="21">
        <f>+C1001*E1001</f>
        <v>0</v>
      </c>
    </row>
    <row r="1002" spans="1:6" ht="15.75" x14ac:dyDescent="0.25">
      <c r="A1002" s="13">
        <f>+A1000+0.01</f>
        <v>16.160000000000025</v>
      </c>
      <c r="B1002" s="14" t="s">
        <v>2</v>
      </c>
      <c r="C1002" s="15"/>
      <c r="D1002" s="15"/>
      <c r="E1002" s="16"/>
      <c r="F1002" s="17">
        <f>SUBTOTAL(9,F1003:F1008)</f>
        <v>0</v>
      </c>
    </row>
    <row r="1003" spans="1:6" ht="15.75" x14ac:dyDescent="0.25">
      <c r="A1003" s="18"/>
      <c r="B1003" s="2" t="s">
        <v>311</v>
      </c>
      <c r="C1003" s="19">
        <v>1</v>
      </c>
      <c r="D1003" s="19" t="s">
        <v>30</v>
      </c>
      <c r="E1003" s="50"/>
      <c r="F1003" s="21">
        <f t="shared" ref="F1003:F1008" si="32">+C1003*E1003</f>
        <v>0</v>
      </c>
    </row>
    <row r="1004" spans="1:6" ht="15.75" x14ac:dyDescent="0.25">
      <c r="A1004" s="18"/>
      <c r="B1004" s="2" t="s">
        <v>284</v>
      </c>
      <c r="C1004" s="19">
        <v>3</v>
      </c>
      <c r="D1004" s="19" t="s">
        <v>30</v>
      </c>
      <c r="E1004" s="50"/>
      <c r="F1004" s="21">
        <f t="shared" si="32"/>
        <v>0</v>
      </c>
    </row>
    <row r="1005" spans="1:6" ht="15.75" x14ac:dyDescent="0.25">
      <c r="A1005" s="18"/>
      <c r="B1005" s="2" t="s">
        <v>106</v>
      </c>
      <c r="C1005" s="19">
        <v>1</v>
      </c>
      <c r="D1005" s="19" t="s">
        <v>30</v>
      </c>
      <c r="E1005" s="50"/>
      <c r="F1005" s="21">
        <f t="shared" si="32"/>
        <v>0</v>
      </c>
    </row>
    <row r="1006" spans="1:6" ht="15.75" x14ac:dyDescent="0.25">
      <c r="A1006" s="18"/>
      <c r="B1006" s="2" t="s">
        <v>107</v>
      </c>
      <c r="C1006" s="19">
        <v>1</v>
      </c>
      <c r="D1006" s="19" t="s">
        <v>30</v>
      </c>
      <c r="E1006" s="50"/>
      <c r="F1006" s="21">
        <f t="shared" si="32"/>
        <v>0</v>
      </c>
    </row>
    <row r="1007" spans="1:6" ht="15.75" x14ac:dyDescent="0.25">
      <c r="A1007" s="18"/>
      <c r="B1007" s="2" t="s">
        <v>291</v>
      </c>
      <c r="C1007" s="19">
        <v>1</v>
      </c>
      <c r="D1007" s="19" t="s">
        <v>30</v>
      </c>
      <c r="E1007" s="50"/>
      <c r="F1007" s="21">
        <f t="shared" si="32"/>
        <v>0</v>
      </c>
    </row>
    <row r="1008" spans="1:6" ht="15.75" x14ac:dyDescent="0.25">
      <c r="A1008" s="18"/>
      <c r="B1008" s="2" t="s">
        <v>49</v>
      </c>
      <c r="C1008" s="19">
        <v>1</v>
      </c>
      <c r="D1008" s="19" t="s">
        <v>30</v>
      </c>
      <c r="E1008" s="50"/>
      <c r="F1008" s="21">
        <f t="shared" si="32"/>
        <v>0</v>
      </c>
    </row>
    <row r="1009" spans="1:6" ht="15.75" x14ac:dyDescent="0.25">
      <c r="A1009" s="13">
        <f>+A1002+0.01</f>
        <v>16.170000000000027</v>
      </c>
      <c r="B1009" s="14" t="s">
        <v>11</v>
      </c>
      <c r="C1009" s="15"/>
      <c r="D1009" s="15"/>
      <c r="E1009" s="16"/>
      <c r="F1009" s="17">
        <f>SUBTOTAL(9,F1010:F1010)</f>
        <v>0</v>
      </c>
    </row>
    <row r="1010" spans="1:6" ht="15.75" x14ac:dyDescent="0.25">
      <c r="A1010" s="18"/>
      <c r="B1010" s="2" t="s">
        <v>124</v>
      </c>
      <c r="C1010" s="19">
        <v>1</v>
      </c>
      <c r="D1010" s="19" t="s">
        <v>30</v>
      </c>
      <c r="E1010" s="50"/>
      <c r="F1010" s="21">
        <f>+C1010*E1010</f>
        <v>0</v>
      </c>
    </row>
    <row r="1011" spans="1:6" ht="15.75" x14ac:dyDescent="0.25">
      <c r="A1011" s="13">
        <f>+A1009+0.01</f>
        <v>16.180000000000028</v>
      </c>
      <c r="B1011" s="14" t="s">
        <v>83</v>
      </c>
      <c r="C1011" s="15"/>
      <c r="D1011" s="15"/>
      <c r="E1011" s="16"/>
      <c r="F1011" s="17">
        <f>SUBTOTAL(9,F1012:F1012)</f>
        <v>0</v>
      </c>
    </row>
    <row r="1012" spans="1:6" ht="15.75" x14ac:dyDescent="0.25">
      <c r="A1012" s="18"/>
      <c r="B1012" s="2" t="s">
        <v>84</v>
      </c>
      <c r="C1012" s="19">
        <v>2</v>
      </c>
      <c r="D1012" s="19" t="s">
        <v>30</v>
      </c>
      <c r="E1012" s="50"/>
      <c r="F1012" s="21">
        <f>+C1012*E1012</f>
        <v>0</v>
      </c>
    </row>
    <row r="1013" spans="1:6" ht="15.75" x14ac:dyDescent="0.25">
      <c r="A1013" s="13">
        <f>+A1011+0.01</f>
        <v>16.19000000000003</v>
      </c>
      <c r="B1013" s="14" t="s">
        <v>3</v>
      </c>
      <c r="C1013" s="15"/>
      <c r="D1013" s="15"/>
      <c r="E1013" s="16"/>
      <c r="F1013" s="17">
        <f>SUBTOTAL(9,F1014:F1016)</f>
        <v>0</v>
      </c>
    </row>
    <row r="1014" spans="1:6" ht="15.75" x14ac:dyDescent="0.25">
      <c r="A1014" s="18"/>
      <c r="B1014" s="2" t="s">
        <v>85</v>
      </c>
      <c r="C1014" s="19">
        <v>1</v>
      </c>
      <c r="D1014" s="19" t="s">
        <v>30</v>
      </c>
      <c r="E1014" s="50"/>
      <c r="F1014" s="21">
        <f>+C1014*E1014</f>
        <v>0</v>
      </c>
    </row>
    <row r="1015" spans="1:6" ht="15.75" x14ac:dyDescent="0.25">
      <c r="A1015" s="18"/>
      <c r="B1015" s="2" t="s">
        <v>312</v>
      </c>
      <c r="C1015" s="19">
        <v>1</v>
      </c>
      <c r="D1015" s="19" t="s">
        <v>0</v>
      </c>
      <c r="E1015" s="50"/>
      <c r="F1015" s="21">
        <f>+C1015*E1015</f>
        <v>0</v>
      </c>
    </row>
    <row r="1016" spans="1:6" ht="15.75" x14ac:dyDescent="0.25">
      <c r="A1016" s="18"/>
      <c r="B1016" s="2" t="s">
        <v>51</v>
      </c>
      <c r="C1016" s="19">
        <v>1</v>
      </c>
      <c r="D1016" s="19" t="s">
        <v>0</v>
      </c>
      <c r="E1016" s="50"/>
      <c r="F1016" s="21">
        <f>+C1016*E1016</f>
        <v>0</v>
      </c>
    </row>
    <row r="1017" spans="1:6" ht="15.75" x14ac:dyDescent="0.25">
      <c r="A1017" s="13">
        <f>+A1013+0.01</f>
        <v>16.200000000000031</v>
      </c>
      <c r="B1017" s="14" t="s">
        <v>86</v>
      </c>
      <c r="C1017" s="15"/>
      <c r="D1017" s="15"/>
      <c r="E1017" s="16"/>
      <c r="F1017" s="17">
        <f>SUBTOTAL(9,F1018:F1019)</f>
        <v>0</v>
      </c>
    </row>
    <row r="1018" spans="1:6" ht="15.75" x14ac:dyDescent="0.25">
      <c r="A1018" s="18"/>
      <c r="B1018" s="2" t="s">
        <v>285</v>
      </c>
      <c r="C1018" s="19">
        <v>6</v>
      </c>
      <c r="D1018" s="19" t="s">
        <v>30</v>
      </c>
      <c r="E1018" s="50"/>
      <c r="F1018" s="21">
        <f>+C1018*E1018</f>
        <v>0</v>
      </c>
    </row>
    <row r="1019" spans="1:6" ht="15.75" x14ac:dyDescent="0.25">
      <c r="A1019" s="18"/>
      <c r="B1019" s="2" t="s">
        <v>301</v>
      </c>
      <c r="C1019" s="19">
        <v>1</v>
      </c>
      <c r="D1019" s="19" t="s">
        <v>30</v>
      </c>
      <c r="E1019" s="50"/>
      <c r="F1019" s="21">
        <f>+C1019*E1019</f>
        <v>0</v>
      </c>
    </row>
    <row r="1020" spans="1:6" ht="15.75" x14ac:dyDescent="0.25">
      <c r="A1020" s="13">
        <f>+A1017+0.01</f>
        <v>16.210000000000033</v>
      </c>
      <c r="B1020" s="14" t="s">
        <v>89</v>
      </c>
      <c r="C1020" s="15"/>
      <c r="D1020" s="15"/>
      <c r="E1020" s="16"/>
      <c r="F1020" s="17">
        <f>SUBTOTAL(9,F1021:F1021)</f>
        <v>0</v>
      </c>
    </row>
    <row r="1021" spans="1:6" ht="15.75" x14ac:dyDescent="0.25">
      <c r="A1021" s="18"/>
      <c r="B1021" s="2" t="s">
        <v>90</v>
      </c>
      <c r="C1021" s="19">
        <v>1</v>
      </c>
      <c r="D1021" s="19" t="s">
        <v>30</v>
      </c>
      <c r="E1021" s="50"/>
      <c r="F1021" s="21">
        <f>+C1021*E1021</f>
        <v>0</v>
      </c>
    </row>
    <row r="1022" spans="1:6" ht="15.75" x14ac:dyDescent="0.25">
      <c r="A1022" s="13">
        <f>+A1020+0.01</f>
        <v>16.220000000000034</v>
      </c>
      <c r="B1022" s="14" t="s">
        <v>52</v>
      </c>
      <c r="C1022" s="15"/>
      <c r="D1022" s="15"/>
      <c r="E1022" s="16"/>
      <c r="F1022" s="17">
        <f>SUBTOTAL(9,F1023:F1023)</f>
        <v>0</v>
      </c>
    </row>
    <row r="1023" spans="1:6" ht="15.75" x14ac:dyDescent="0.25">
      <c r="A1023" s="18"/>
      <c r="B1023" s="2" t="s">
        <v>53</v>
      </c>
      <c r="C1023" s="19">
        <v>1</v>
      </c>
      <c r="D1023" s="19" t="s">
        <v>30</v>
      </c>
      <c r="E1023" s="50"/>
      <c r="F1023" s="21">
        <f>+C1023*E1023</f>
        <v>0</v>
      </c>
    </row>
    <row r="1024" spans="1:6" s="22" customFormat="1" ht="15.75" x14ac:dyDescent="0.25">
      <c r="A1024" s="13">
        <f>+A1022+0.01</f>
        <v>16.230000000000036</v>
      </c>
      <c r="B1024" s="14" t="s">
        <v>110</v>
      </c>
      <c r="C1024" s="15"/>
      <c r="D1024" s="15"/>
      <c r="E1024" s="16"/>
      <c r="F1024" s="17">
        <f>SUBTOTAL(9,F1025:F1025)</f>
        <v>0</v>
      </c>
    </row>
    <row r="1025" spans="1:6" ht="15.75" x14ac:dyDescent="0.25">
      <c r="A1025" s="18"/>
      <c r="B1025" s="2" t="s">
        <v>111</v>
      </c>
      <c r="C1025" s="19">
        <v>4</v>
      </c>
      <c r="D1025" s="19" t="s">
        <v>30</v>
      </c>
      <c r="E1025" s="50"/>
      <c r="F1025" s="21">
        <f>+C1025*E1025</f>
        <v>0</v>
      </c>
    </row>
    <row r="1026" spans="1:6" ht="15.75" x14ac:dyDescent="0.25">
      <c r="A1026" s="13">
        <f>+A1024+0.01</f>
        <v>16.240000000000038</v>
      </c>
      <c r="B1026" s="14" t="s">
        <v>97</v>
      </c>
      <c r="C1026" s="15"/>
      <c r="D1026" s="15"/>
      <c r="E1026" s="16"/>
      <c r="F1026" s="17">
        <f>SUBTOTAL(9,F1027:F1028)</f>
        <v>0</v>
      </c>
    </row>
    <row r="1027" spans="1:6" ht="15.75" x14ac:dyDescent="0.25">
      <c r="A1027" s="18"/>
      <c r="B1027" s="2" t="s">
        <v>100</v>
      </c>
      <c r="C1027" s="19">
        <v>1</v>
      </c>
      <c r="D1027" s="19" t="s">
        <v>30</v>
      </c>
      <c r="E1027" s="20"/>
      <c r="F1027" s="21">
        <f>+C1027*E1027</f>
        <v>0</v>
      </c>
    </row>
    <row r="1028" spans="1:6" ht="15.75" x14ac:dyDescent="0.25">
      <c r="A1028" s="18"/>
      <c r="B1028" s="2" t="s">
        <v>101</v>
      </c>
      <c r="C1028" s="19">
        <v>1</v>
      </c>
      <c r="D1028" s="19" t="s">
        <v>30</v>
      </c>
      <c r="E1028" s="20"/>
      <c r="F1028" s="21">
        <f>+C1028*E1028</f>
        <v>0</v>
      </c>
    </row>
    <row r="1029" spans="1:6" ht="15.75" x14ac:dyDescent="0.25">
      <c r="A1029" s="13">
        <f>+A1026+0.01</f>
        <v>16.250000000000039</v>
      </c>
      <c r="B1029" s="14" t="s">
        <v>54</v>
      </c>
      <c r="C1029" s="15"/>
      <c r="D1029" s="15"/>
      <c r="E1029" s="16"/>
      <c r="F1029" s="17">
        <f>SUBTOTAL(9,F1030:F1030)</f>
        <v>0</v>
      </c>
    </row>
    <row r="1030" spans="1:6" ht="15.75" x14ac:dyDescent="0.25">
      <c r="A1030" s="18"/>
      <c r="B1030" s="2" t="s">
        <v>55</v>
      </c>
      <c r="C1030" s="19">
        <v>4.3099999999999996</v>
      </c>
      <c r="D1030" s="19" t="s">
        <v>27</v>
      </c>
      <c r="E1030" s="50"/>
      <c r="F1030" s="21">
        <f>+C1030*E1030</f>
        <v>0</v>
      </c>
    </row>
    <row r="1031" spans="1:6" ht="15.75" x14ac:dyDescent="0.25">
      <c r="A1031" s="13">
        <f>+A1029+0.01</f>
        <v>16.260000000000041</v>
      </c>
      <c r="B1031" s="14" t="s">
        <v>150</v>
      </c>
      <c r="C1031" s="15"/>
      <c r="D1031" s="15"/>
      <c r="E1031" s="16"/>
      <c r="F1031" s="17">
        <f>SUBTOTAL(9,F1032:F1032)</f>
        <v>0</v>
      </c>
    </row>
    <row r="1032" spans="1:6" ht="15.75" x14ac:dyDescent="0.25">
      <c r="A1032" s="18"/>
      <c r="B1032" s="2" t="s">
        <v>313</v>
      </c>
      <c r="C1032" s="19">
        <v>1</v>
      </c>
      <c r="D1032" s="19" t="s">
        <v>23</v>
      </c>
      <c r="E1032" s="50"/>
      <c r="F1032" s="21">
        <f>+C1032*E1032</f>
        <v>0</v>
      </c>
    </row>
    <row r="1033" spans="1:6" ht="15.75" x14ac:dyDescent="0.25">
      <c r="A1033" s="18"/>
      <c r="C1033" s="19"/>
      <c r="D1033" s="19"/>
      <c r="E1033" s="20"/>
      <c r="F1033" s="54"/>
    </row>
    <row r="1034" spans="1:6" ht="15.75" x14ac:dyDescent="0.25">
      <c r="A1034" s="18"/>
      <c r="C1034" s="19"/>
      <c r="D1034" s="19"/>
      <c r="E1034" s="20"/>
      <c r="F1034" s="54">
        <f>SUBTOTAL(9,F958:F1033)</f>
        <v>0</v>
      </c>
    </row>
    <row r="1035" spans="1:6" ht="19.5" thickBot="1" x14ac:dyDescent="0.35">
      <c r="A1035" s="52">
        <f>+A956+1</f>
        <v>17</v>
      </c>
      <c r="B1035" s="6" t="s">
        <v>314</v>
      </c>
      <c r="C1035" s="47">
        <f>+[3]Medidas!H114</f>
        <v>31.461500000000001</v>
      </c>
      <c r="D1035" s="8"/>
      <c r="E1035" s="7"/>
      <c r="F1035" s="7"/>
    </row>
    <row r="1036" spans="1:6" ht="15.75" thickBot="1" x14ac:dyDescent="0.3">
      <c r="A1036" s="9" t="s">
        <v>15</v>
      </c>
      <c r="B1036" s="10" t="s">
        <v>16</v>
      </c>
      <c r="C1036" s="11" t="s">
        <v>17</v>
      </c>
      <c r="D1036" s="10" t="s">
        <v>18</v>
      </c>
      <c r="E1036" s="12" t="s">
        <v>19</v>
      </c>
      <c r="F1036" s="11" t="s">
        <v>20</v>
      </c>
    </row>
    <row r="1037" spans="1:6" ht="15.75" x14ac:dyDescent="0.25">
      <c r="A1037" s="13">
        <f>+A1035+0.01</f>
        <v>17.010000000000002</v>
      </c>
      <c r="B1037" s="14" t="s">
        <v>21</v>
      </c>
      <c r="C1037" s="15"/>
      <c r="D1037" s="15"/>
      <c r="E1037" s="16"/>
      <c r="F1037" s="17">
        <f>SUBTOTAL(9,F1038:F1038)</f>
        <v>0</v>
      </c>
    </row>
    <row r="1038" spans="1:6" ht="15.75" x14ac:dyDescent="0.25">
      <c r="A1038" s="18"/>
      <c r="B1038" s="2" t="s">
        <v>22</v>
      </c>
      <c r="C1038" s="19">
        <f>+[3]Medidas!F119</f>
        <v>60.066800000000001</v>
      </c>
      <c r="D1038" s="19" t="s">
        <v>23</v>
      </c>
      <c r="E1038" s="50"/>
      <c r="F1038" s="21">
        <f>+C1038*E1038</f>
        <v>0</v>
      </c>
    </row>
    <row r="1039" spans="1:6" ht="15.75" x14ac:dyDescent="0.25">
      <c r="A1039" s="13">
        <f>+A1037+0.01</f>
        <v>17.020000000000003</v>
      </c>
      <c r="B1039" s="14" t="s">
        <v>25</v>
      </c>
      <c r="C1039" s="15"/>
      <c r="D1039" s="15"/>
      <c r="E1039" s="16"/>
      <c r="F1039" s="17">
        <f>SUBTOTAL(9,F1040:F1040)</f>
        <v>0</v>
      </c>
    </row>
    <row r="1040" spans="1:6" ht="15.75" x14ac:dyDescent="0.25">
      <c r="A1040" s="18"/>
      <c r="B1040" s="2" t="s">
        <v>22</v>
      </c>
      <c r="C1040" s="19">
        <f>+[3]Medidas!F131</f>
        <v>62.964799999999997</v>
      </c>
      <c r="D1040" s="19" t="s">
        <v>23</v>
      </c>
      <c r="E1040" s="50"/>
      <c r="F1040" s="21">
        <f>+C1040*E1040</f>
        <v>0</v>
      </c>
    </row>
    <row r="1041" spans="1:6" ht="15.75" x14ac:dyDescent="0.25">
      <c r="A1041" s="13">
        <f>+A1039+0.01</f>
        <v>17.030000000000005</v>
      </c>
      <c r="B1041" s="14" t="s">
        <v>28</v>
      </c>
      <c r="C1041" s="15"/>
      <c r="D1041" s="15"/>
      <c r="E1041" s="16"/>
      <c r="F1041" s="17">
        <f>SUBTOTAL(9,F1042:F1042)</f>
        <v>0</v>
      </c>
    </row>
    <row r="1042" spans="1:6" ht="15.75" x14ac:dyDescent="0.25">
      <c r="A1042" s="18"/>
      <c r="B1042" s="2" t="s">
        <v>29</v>
      </c>
      <c r="C1042" s="19">
        <v>4</v>
      </c>
      <c r="D1042" s="19" t="s">
        <v>30</v>
      </c>
      <c r="E1042" s="50"/>
      <c r="F1042" s="21">
        <f>+C1042*E1042</f>
        <v>0</v>
      </c>
    </row>
    <row r="1043" spans="1:6" ht="15.75" x14ac:dyDescent="0.25">
      <c r="A1043" s="13">
        <f>+A1041+0.01</f>
        <v>17.040000000000006</v>
      </c>
      <c r="B1043" s="14" t="s">
        <v>221</v>
      </c>
      <c r="C1043" s="15"/>
      <c r="D1043" s="15"/>
      <c r="E1043" s="16"/>
      <c r="F1043" s="17">
        <f>SUBTOTAL(9,F1044:F1044)</f>
        <v>0</v>
      </c>
    </row>
    <row r="1044" spans="1:6" ht="15.75" x14ac:dyDescent="0.25">
      <c r="A1044" s="18"/>
      <c r="B1044" s="2" t="s">
        <v>222</v>
      </c>
      <c r="C1044" s="19">
        <v>1</v>
      </c>
      <c r="D1044" s="19" t="s">
        <v>30</v>
      </c>
      <c r="E1044" s="50"/>
      <c r="F1044" s="21">
        <f>+C1044*E1044</f>
        <v>0</v>
      </c>
    </row>
    <row r="1045" spans="1:6" ht="15.75" x14ac:dyDescent="0.25">
      <c r="A1045" s="13">
        <f>+A1043+0.01</f>
        <v>17.050000000000008</v>
      </c>
      <c r="B1045" s="14" t="s">
        <v>38</v>
      </c>
      <c r="C1045" s="15"/>
      <c r="D1045" s="15"/>
      <c r="E1045" s="16"/>
      <c r="F1045" s="17">
        <f>SUBTOTAL(9,F1046:F1047)</f>
        <v>0</v>
      </c>
    </row>
    <row r="1046" spans="1:6" ht="15.75" x14ac:dyDescent="0.25">
      <c r="A1046" s="18"/>
      <c r="B1046" s="2" t="s">
        <v>104</v>
      </c>
      <c r="C1046" s="19">
        <v>1</v>
      </c>
      <c r="D1046" s="19" t="s">
        <v>30</v>
      </c>
      <c r="E1046" s="50"/>
      <c r="F1046" s="21">
        <f>+C1046*E1046</f>
        <v>0</v>
      </c>
    </row>
    <row r="1047" spans="1:6" ht="15.75" x14ac:dyDescent="0.25">
      <c r="A1047" s="18"/>
      <c r="B1047" s="2" t="s">
        <v>315</v>
      </c>
      <c r="C1047" s="19">
        <v>1</v>
      </c>
      <c r="D1047" s="19" t="s">
        <v>30</v>
      </c>
      <c r="E1047" s="50"/>
      <c r="F1047" s="21">
        <f>+C1047*E1047</f>
        <v>0</v>
      </c>
    </row>
    <row r="1048" spans="1:6" ht="15.75" x14ac:dyDescent="0.25">
      <c r="A1048" s="13">
        <f>+A1045+0.01</f>
        <v>17.060000000000009</v>
      </c>
      <c r="B1048" s="14" t="s">
        <v>40</v>
      </c>
      <c r="C1048" s="15"/>
      <c r="D1048" s="15"/>
      <c r="E1048" s="16"/>
      <c r="F1048" s="17">
        <f>SUBTOTAL(9,F1049:F1049)</f>
        <v>0</v>
      </c>
    </row>
    <row r="1049" spans="1:6" ht="15.75" x14ac:dyDescent="0.25">
      <c r="A1049" s="18"/>
      <c r="B1049" s="2" t="s">
        <v>42</v>
      </c>
      <c r="C1049" s="19">
        <v>1</v>
      </c>
      <c r="D1049" s="19" t="s">
        <v>30</v>
      </c>
      <c r="E1049" s="50"/>
      <c r="F1049" s="21">
        <f>+C1049*E1049</f>
        <v>0</v>
      </c>
    </row>
    <row r="1050" spans="1:6" s="22" customFormat="1" ht="15.75" x14ac:dyDescent="0.25">
      <c r="A1050" s="13">
        <f>+A1048+0.01</f>
        <v>17.070000000000011</v>
      </c>
      <c r="B1050" s="14" t="s">
        <v>43</v>
      </c>
      <c r="C1050" s="15"/>
      <c r="D1050" s="15"/>
      <c r="E1050" s="16"/>
      <c r="F1050" s="17">
        <f>SUBTOTAL(9,F1051:F1052)</f>
        <v>0</v>
      </c>
    </row>
    <row r="1051" spans="1:6" ht="15.75" x14ac:dyDescent="0.25">
      <c r="A1051" s="18"/>
      <c r="B1051" s="2" t="s">
        <v>68</v>
      </c>
      <c r="C1051" s="19">
        <v>2</v>
      </c>
      <c r="D1051" s="19" t="s">
        <v>30</v>
      </c>
      <c r="E1051" s="50"/>
      <c r="F1051" s="21">
        <f>+C1051*E1051</f>
        <v>0</v>
      </c>
    </row>
    <row r="1052" spans="1:6" ht="15.75" x14ac:dyDescent="0.25">
      <c r="A1052" s="18"/>
      <c r="B1052" s="2" t="s">
        <v>316</v>
      </c>
      <c r="C1052" s="19">
        <v>2</v>
      </c>
      <c r="D1052" s="19" t="s">
        <v>30</v>
      </c>
      <c r="E1052" s="50"/>
      <c r="F1052" s="21">
        <f>+C1052*E1052</f>
        <v>0</v>
      </c>
    </row>
    <row r="1053" spans="1:6" ht="15.75" x14ac:dyDescent="0.25">
      <c r="A1053" s="13">
        <f>+A1050+0.01</f>
        <v>17.080000000000013</v>
      </c>
      <c r="B1053" s="14" t="s">
        <v>72</v>
      </c>
      <c r="C1053" s="15"/>
      <c r="D1053" s="15"/>
      <c r="E1053" s="16"/>
      <c r="F1053" s="17">
        <f>SUBTOTAL(9,F1054:F1054)</f>
        <v>0</v>
      </c>
    </row>
    <row r="1054" spans="1:6" ht="15.75" x14ac:dyDescent="0.25">
      <c r="A1054" s="18"/>
      <c r="B1054" s="2" t="s">
        <v>73</v>
      </c>
      <c r="C1054" s="19">
        <v>1</v>
      </c>
      <c r="D1054" s="19" t="s">
        <v>30</v>
      </c>
      <c r="E1054" s="50"/>
      <c r="F1054" s="21">
        <f>+C1054*E1054</f>
        <v>0</v>
      </c>
    </row>
    <row r="1055" spans="1:6" ht="15.75" x14ac:dyDescent="0.25">
      <c r="A1055" s="13">
        <f>+A1053+0.01</f>
        <v>17.090000000000014</v>
      </c>
      <c r="B1055" s="14" t="s">
        <v>75</v>
      </c>
      <c r="C1055" s="15"/>
      <c r="D1055" s="15"/>
      <c r="E1055" s="16"/>
      <c r="F1055" s="17">
        <f>SUBTOTAL(9,F1056:F1056)</f>
        <v>0</v>
      </c>
    </row>
    <row r="1056" spans="1:6" ht="15.75" x14ac:dyDescent="0.25">
      <c r="A1056" s="18"/>
      <c r="B1056" s="2" t="s">
        <v>147</v>
      </c>
      <c r="C1056" s="19">
        <v>1</v>
      </c>
      <c r="D1056" s="19" t="s">
        <v>30</v>
      </c>
      <c r="E1056" s="20"/>
      <c r="F1056" s="21">
        <f>+C1056*E1056</f>
        <v>0</v>
      </c>
    </row>
    <row r="1057" spans="1:6" ht="15.75" x14ac:dyDescent="0.25">
      <c r="A1057" s="13">
        <f>+A1055+0.01</f>
        <v>17.100000000000016</v>
      </c>
      <c r="B1057" s="14" t="s">
        <v>44</v>
      </c>
      <c r="C1057" s="15"/>
      <c r="D1057" s="15"/>
      <c r="E1057" s="16"/>
      <c r="F1057" s="17">
        <f>SUBTOTAL(9,F1058:F1060)</f>
        <v>0</v>
      </c>
    </row>
    <row r="1058" spans="1:6" ht="15.75" x14ac:dyDescent="0.25">
      <c r="A1058" s="18"/>
      <c r="B1058" s="2" t="s">
        <v>113</v>
      </c>
      <c r="C1058" s="19">
        <v>2</v>
      </c>
      <c r="D1058" s="19" t="s">
        <v>30</v>
      </c>
      <c r="E1058" s="50"/>
      <c r="F1058" s="21">
        <f>+C1058*E1058</f>
        <v>0</v>
      </c>
    </row>
    <row r="1059" spans="1:6" ht="15.75" x14ac:dyDescent="0.25">
      <c r="A1059" s="18"/>
      <c r="B1059" s="2" t="s">
        <v>45</v>
      </c>
      <c r="C1059" s="19">
        <v>2</v>
      </c>
      <c r="D1059" s="19" t="s">
        <v>30</v>
      </c>
      <c r="E1059" s="50"/>
      <c r="F1059" s="21">
        <f>+C1059*E1059</f>
        <v>0</v>
      </c>
    </row>
    <row r="1060" spans="1:6" ht="15.75" x14ac:dyDescent="0.25">
      <c r="A1060" s="18"/>
      <c r="B1060" s="2" t="s">
        <v>77</v>
      </c>
      <c r="C1060" s="19">
        <v>8</v>
      </c>
      <c r="D1060" s="19" t="s">
        <v>30</v>
      </c>
      <c r="E1060" s="20"/>
      <c r="F1060" s="21">
        <f>+C1060*E1060</f>
        <v>0</v>
      </c>
    </row>
    <row r="1061" spans="1:6" ht="15.75" x14ac:dyDescent="0.25">
      <c r="A1061" s="13">
        <f>+A1057+0.01</f>
        <v>17.110000000000017</v>
      </c>
      <c r="B1061" s="14" t="s">
        <v>1</v>
      </c>
      <c r="C1061" s="15"/>
      <c r="D1061" s="15"/>
      <c r="E1061" s="16"/>
      <c r="F1061" s="17">
        <f>SUBTOTAL(9,F1062:F1063)</f>
        <v>0</v>
      </c>
    </row>
    <row r="1062" spans="1:6" ht="15.75" x14ac:dyDescent="0.25">
      <c r="A1062" s="18"/>
      <c r="B1062" s="2" t="s">
        <v>317</v>
      </c>
      <c r="C1062" s="19">
        <v>1</v>
      </c>
      <c r="D1062" s="19" t="s">
        <v>30</v>
      </c>
      <c r="E1062" s="50"/>
      <c r="F1062" s="21">
        <f>+C1062*E1062</f>
        <v>0</v>
      </c>
    </row>
    <row r="1063" spans="1:6" ht="15.75" x14ac:dyDescent="0.25">
      <c r="A1063" s="18"/>
      <c r="B1063" s="2" t="s">
        <v>205</v>
      </c>
      <c r="C1063" s="19">
        <v>3</v>
      </c>
      <c r="D1063" s="19" t="s">
        <v>30</v>
      </c>
      <c r="E1063" s="50"/>
      <c r="F1063" s="21">
        <f>+C1063*E1063</f>
        <v>0</v>
      </c>
    </row>
    <row r="1064" spans="1:6" ht="15.75" x14ac:dyDescent="0.25">
      <c r="A1064" s="13">
        <f>+A1061+0.01</f>
        <v>17.120000000000019</v>
      </c>
      <c r="B1064" s="14" t="s">
        <v>46</v>
      </c>
      <c r="C1064" s="15"/>
      <c r="D1064" s="15"/>
      <c r="E1064" s="16"/>
      <c r="F1064" s="17">
        <f>SUBTOTAL(9,F1065:F1065)</f>
        <v>0</v>
      </c>
    </row>
    <row r="1065" spans="1:6" ht="15.75" x14ac:dyDescent="0.25">
      <c r="A1065" s="18"/>
      <c r="B1065" s="2" t="s">
        <v>47</v>
      </c>
      <c r="C1065" s="19">
        <v>1</v>
      </c>
      <c r="D1065" s="19" t="s">
        <v>30</v>
      </c>
      <c r="E1065" s="50"/>
      <c r="F1065" s="21">
        <f>+C1065*E1065</f>
        <v>0</v>
      </c>
    </row>
    <row r="1066" spans="1:6" ht="15.75" x14ac:dyDescent="0.25">
      <c r="A1066" s="13">
        <f>+A1064+0.01</f>
        <v>17.13000000000002</v>
      </c>
      <c r="B1066" s="14" t="s">
        <v>2</v>
      </c>
      <c r="C1066" s="15"/>
      <c r="D1066" s="15"/>
      <c r="E1066" s="16"/>
      <c r="F1066" s="17">
        <f>SUBTOTAL(9,F1067:F1072)</f>
        <v>0</v>
      </c>
    </row>
    <row r="1067" spans="1:6" ht="15.75" x14ac:dyDescent="0.25">
      <c r="A1067" s="18"/>
      <c r="B1067" s="2" t="s">
        <v>318</v>
      </c>
      <c r="C1067" s="19">
        <v>2</v>
      </c>
      <c r="D1067" s="19" t="s">
        <v>30</v>
      </c>
      <c r="E1067" s="50"/>
      <c r="F1067" s="21">
        <f t="shared" ref="F1067:F1072" si="33">+C1067*E1067</f>
        <v>0</v>
      </c>
    </row>
    <row r="1068" spans="1:6" ht="15.75" x14ac:dyDescent="0.25">
      <c r="A1068" s="18"/>
      <c r="B1068" s="2" t="s">
        <v>105</v>
      </c>
      <c r="C1068" s="19">
        <v>4</v>
      </c>
      <c r="D1068" s="19" t="s">
        <v>30</v>
      </c>
      <c r="E1068" s="50"/>
      <c r="F1068" s="21">
        <f t="shared" si="33"/>
        <v>0</v>
      </c>
    </row>
    <row r="1069" spans="1:6" ht="15.75" x14ac:dyDescent="0.25">
      <c r="A1069" s="18"/>
      <c r="B1069" s="2" t="s">
        <v>106</v>
      </c>
      <c r="C1069" s="19">
        <v>1</v>
      </c>
      <c r="D1069" s="19" t="s">
        <v>30</v>
      </c>
      <c r="E1069" s="50"/>
      <c r="F1069" s="21">
        <f t="shared" si="33"/>
        <v>0</v>
      </c>
    </row>
    <row r="1070" spans="1:6" ht="15.75" x14ac:dyDescent="0.25">
      <c r="A1070" s="18"/>
      <c r="B1070" s="2" t="s">
        <v>107</v>
      </c>
      <c r="C1070" s="19">
        <v>1</v>
      </c>
      <c r="D1070" s="19" t="s">
        <v>30</v>
      </c>
      <c r="E1070" s="50"/>
      <c r="F1070" s="21">
        <f t="shared" si="33"/>
        <v>0</v>
      </c>
    </row>
    <row r="1071" spans="1:6" ht="15.75" x14ac:dyDescent="0.25">
      <c r="A1071" s="18"/>
      <c r="B1071" s="2" t="s">
        <v>109</v>
      </c>
      <c r="C1071" s="19">
        <v>1</v>
      </c>
      <c r="D1071" s="19" t="s">
        <v>30</v>
      </c>
      <c r="E1071" s="50"/>
      <c r="F1071" s="21">
        <f t="shared" si="33"/>
        <v>0</v>
      </c>
    </row>
    <row r="1072" spans="1:6" ht="15.75" x14ac:dyDescent="0.25">
      <c r="A1072" s="18"/>
      <c r="B1072" s="2" t="s">
        <v>49</v>
      </c>
      <c r="C1072" s="19">
        <v>1</v>
      </c>
      <c r="D1072" s="19" t="s">
        <v>30</v>
      </c>
      <c r="E1072" s="50"/>
      <c r="F1072" s="21">
        <f t="shared" si="33"/>
        <v>0</v>
      </c>
    </row>
    <row r="1073" spans="1:6" ht="15.75" x14ac:dyDescent="0.25">
      <c r="A1073" s="13">
        <f>+A1066+0.01</f>
        <v>17.140000000000022</v>
      </c>
      <c r="B1073" s="14" t="s">
        <v>11</v>
      </c>
      <c r="C1073" s="15"/>
      <c r="D1073" s="15"/>
      <c r="E1073" s="16"/>
      <c r="F1073" s="17">
        <f>SUBTOTAL(9,F1074:F1074)</f>
        <v>0</v>
      </c>
    </row>
    <row r="1074" spans="1:6" ht="15.75" x14ac:dyDescent="0.25">
      <c r="A1074" s="18"/>
      <c r="B1074" s="2" t="s">
        <v>82</v>
      </c>
      <c r="C1074" s="19">
        <v>1</v>
      </c>
      <c r="D1074" s="19" t="s">
        <v>30</v>
      </c>
      <c r="E1074" s="50"/>
      <c r="F1074" s="21">
        <f>+C1074*E1074</f>
        <v>0</v>
      </c>
    </row>
    <row r="1075" spans="1:6" ht="15.75" x14ac:dyDescent="0.25">
      <c r="A1075" s="13">
        <f>+A1073+0.01</f>
        <v>17.150000000000023</v>
      </c>
      <c r="B1075" s="14" t="s">
        <v>3</v>
      </c>
      <c r="C1075" s="15"/>
      <c r="D1075" s="15"/>
      <c r="E1075" s="16"/>
      <c r="F1075" s="17">
        <f>SUBTOTAL(9,F1076:F1076)</f>
        <v>0</v>
      </c>
    </row>
    <row r="1076" spans="1:6" ht="15.75" x14ac:dyDescent="0.25">
      <c r="A1076" s="18"/>
      <c r="B1076" s="2" t="s">
        <v>51</v>
      </c>
      <c r="C1076" s="19">
        <v>1</v>
      </c>
      <c r="D1076" s="19" t="s">
        <v>0</v>
      </c>
      <c r="E1076" s="50"/>
      <c r="F1076" s="21">
        <f>+C1076*E1076</f>
        <v>0</v>
      </c>
    </row>
    <row r="1077" spans="1:6" ht="15.75" x14ac:dyDescent="0.25">
      <c r="A1077" s="13">
        <f>+A1075+0.01</f>
        <v>17.160000000000025</v>
      </c>
      <c r="B1077" s="14" t="s">
        <v>86</v>
      </c>
      <c r="C1077" s="15"/>
      <c r="D1077" s="15"/>
      <c r="E1077" s="16"/>
      <c r="F1077" s="17">
        <f>SUBTOTAL(9,F1078:F1078)</f>
        <v>0</v>
      </c>
    </row>
    <row r="1078" spans="1:6" ht="15.75" x14ac:dyDescent="0.25">
      <c r="A1078" s="18"/>
      <c r="B1078" s="2" t="s">
        <v>285</v>
      </c>
      <c r="C1078" s="19">
        <v>6</v>
      </c>
      <c r="D1078" s="19" t="s">
        <v>30</v>
      </c>
      <c r="E1078" s="50"/>
      <c r="F1078" s="21">
        <f>+C1078*E1078</f>
        <v>0</v>
      </c>
    </row>
    <row r="1079" spans="1:6" ht="15.75" x14ac:dyDescent="0.25">
      <c r="A1079" s="13">
        <f>+A1077+0.01</f>
        <v>17.170000000000027</v>
      </c>
      <c r="B1079" s="14" t="s">
        <v>89</v>
      </c>
      <c r="C1079" s="15"/>
      <c r="D1079" s="15"/>
      <c r="E1079" s="16"/>
      <c r="F1079" s="17">
        <f>SUBTOTAL(9,F1080:F1080)</f>
        <v>0</v>
      </c>
    </row>
    <row r="1080" spans="1:6" ht="15.75" x14ac:dyDescent="0.25">
      <c r="A1080" s="18"/>
      <c r="B1080" s="2" t="s">
        <v>90</v>
      </c>
      <c r="C1080" s="19">
        <v>2</v>
      </c>
      <c r="D1080" s="19" t="s">
        <v>30</v>
      </c>
      <c r="E1080" s="50"/>
      <c r="F1080" s="21">
        <f>+C1080*E1080</f>
        <v>0</v>
      </c>
    </row>
    <row r="1081" spans="1:6" ht="15.75" x14ac:dyDescent="0.25">
      <c r="A1081" s="13">
        <f>+A1079+0.01</f>
        <v>17.180000000000028</v>
      </c>
      <c r="B1081" s="14" t="s">
        <v>52</v>
      </c>
      <c r="C1081" s="15"/>
      <c r="D1081" s="15"/>
      <c r="E1081" s="16"/>
      <c r="F1081" s="17">
        <f>SUBTOTAL(9,F1082:F1082)</f>
        <v>0</v>
      </c>
    </row>
    <row r="1082" spans="1:6" ht="15.75" x14ac:dyDescent="0.25">
      <c r="A1082" s="18"/>
      <c r="B1082" s="2" t="s">
        <v>53</v>
      </c>
      <c r="C1082" s="19">
        <v>1</v>
      </c>
      <c r="D1082" s="19" t="s">
        <v>30</v>
      </c>
      <c r="E1082" s="50"/>
      <c r="F1082" s="21">
        <f>+C1082*E1082</f>
        <v>0</v>
      </c>
    </row>
    <row r="1083" spans="1:6" ht="15.75" x14ac:dyDescent="0.25">
      <c r="A1083" s="13">
        <f>+A1081+0.01</f>
        <v>17.19000000000003</v>
      </c>
      <c r="B1083" s="14" t="s">
        <v>97</v>
      </c>
      <c r="C1083" s="15"/>
      <c r="D1083" s="15"/>
      <c r="E1083" s="16"/>
      <c r="F1083" s="17">
        <f>SUBTOTAL(9,F1084:F1086)</f>
        <v>0</v>
      </c>
    </row>
    <row r="1084" spans="1:6" ht="15.75" x14ac:dyDescent="0.25">
      <c r="A1084" s="18"/>
      <c r="B1084" s="2" t="s">
        <v>99</v>
      </c>
      <c r="C1084" s="19">
        <v>1</v>
      </c>
      <c r="D1084" s="19" t="s">
        <v>30</v>
      </c>
      <c r="E1084" s="20"/>
      <c r="F1084" s="21">
        <f>+C1084*E1084</f>
        <v>0</v>
      </c>
    </row>
    <row r="1085" spans="1:6" ht="15.75" x14ac:dyDescent="0.25">
      <c r="A1085" s="18"/>
      <c r="B1085" s="2" t="s">
        <v>100</v>
      </c>
      <c r="C1085" s="19">
        <v>1</v>
      </c>
      <c r="D1085" s="19" t="s">
        <v>30</v>
      </c>
      <c r="E1085" s="20"/>
      <c r="F1085" s="21">
        <f>+C1085*E1085</f>
        <v>0</v>
      </c>
    </row>
    <row r="1086" spans="1:6" ht="15.75" x14ac:dyDescent="0.25">
      <c r="A1086" s="18"/>
      <c r="B1086" s="2" t="s">
        <v>101</v>
      </c>
      <c r="C1086" s="19">
        <v>1</v>
      </c>
      <c r="D1086" s="19" t="s">
        <v>30</v>
      </c>
      <c r="E1086" s="20"/>
      <c r="F1086" s="21">
        <f>+C1086*E1086</f>
        <v>0</v>
      </c>
    </row>
    <row r="1087" spans="1:6" ht="15.75" x14ac:dyDescent="0.25">
      <c r="A1087" s="13">
        <f>+A1083+0.01</f>
        <v>17.200000000000031</v>
      </c>
      <c r="B1087" s="14" t="s">
        <v>103</v>
      </c>
      <c r="C1087" s="15"/>
      <c r="D1087" s="15"/>
      <c r="E1087" s="16"/>
      <c r="F1087" s="17">
        <f>SUBTOTAL(9,F1088:F1088)</f>
        <v>0</v>
      </c>
    </row>
    <row r="1088" spans="1:6" ht="15.75" x14ac:dyDescent="0.25">
      <c r="A1088" s="18"/>
      <c r="B1088" s="2" t="s">
        <v>103</v>
      </c>
      <c r="C1088" s="19">
        <v>1</v>
      </c>
      <c r="D1088" s="19" t="s">
        <v>30</v>
      </c>
      <c r="E1088" s="50"/>
      <c r="F1088" s="21">
        <f>+C1088*E1088</f>
        <v>0</v>
      </c>
    </row>
    <row r="1089" spans="1:6" ht="15.75" x14ac:dyDescent="0.25">
      <c r="A1089" s="13">
        <f>+A1087+0.01</f>
        <v>17.210000000000033</v>
      </c>
      <c r="B1089" s="14" t="s">
        <v>54</v>
      </c>
      <c r="C1089" s="15"/>
      <c r="D1089" s="15"/>
      <c r="E1089" s="16"/>
      <c r="F1089" s="17">
        <f>SUBTOTAL(9,F1090:F1090)</f>
        <v>0</v>
      </c>
    </row>
    <row r="1090" spans="1:6" ht="15.75" x14ac:dyDescent="0.25">
      <c r="A1090" s="18"/>
      <c r="B1090" s="2" t="s">
        <v>55</v>
      </c>
      <c r="C1090" s="19">
        <v>5.49</v>
      </c>
      <c r="D1090" s="19" t="s">
        <v>27</v>
      </c>
      <c r="E1090" s="50"/>
      <c r="F1090" s="21">
        <f>+C1090*E1090</f>
        <v>0</v>
      </c>
    </row>
    <row r="1091" spans="1:6" ht="15.75" x14ac:dyDescent="0.25">
      <c r="A1091" s="18"/>
      <c r="C1091" s="19"/>
      <c r="D1091" s="19"/>
      <c r="E1091" s="20"/>
      <c r="F1091" s="54"/>
    </row>
    <row r="1092" spans="1:6" ht="15.75" x14ac:dyDescent="0.25">
      <c r="A1092" s="18"/>
      <c r="C1092" s="19"/>
      <c r="D1092" s="19"/>
      <c r="E1092" s="20"/>
      <c r="F1092" s="54">
        <f>SUBTOTAL(9,F1037:F1091)</f>
        <v>0</v>
      </c>
    </row>
    <row r="1093" spans="1:6" ht="19.5" thickBot="1" x14ac:dyDescent="0.35">
      <c r="A1093" s="52">
        <f>+A1035+1</f>
        <v>18</v>
      </c>
      <c r="B1093" s="6" t="s">
        <v>319</v>
      </c>
      <c r="C1093" s="47">
        <f>+[3]Medidas!H134</f>
        <v>15.84</v>
      </c>
      <c r="D1093" s="8"/>
      <c r="E1093" s="7"/>
      <c r="F1093" s="7"/>
    </row>
    <row r="1094" spans="1:6" ht="15.75" thickBot="1" x14ac:dyDescent="0.3">
      <c r="A1094" s="9" t="s">
        <v>15</v>
      </c>
      <c r="B1094" s="10" t="s">
        <v>16</v>
      </c>
      <c r="C1094" s="11" t="s">
        <v>17</v>
      </c>
      <c r="D1094" s="10" t="s">
        <v>18</v>
      </c>
      <c r="E1094" s="12" t="s">
        <v>19</v>
      </c>
      <c r="F1094" s="11" t="s">
        <v>20</v>
      </c>
    </row>
    <row r="1095" spans="1:6" ht="15.75" x14ac:dyDescent="0.25">
      <c r="A1095" s="13">
        <f>+A1093+0.01</f>
        <v>18.010000000000002</v>
      </c>
      <c r="B1095" s="14" t="s">
        <v>21</v>
      </c>
      <c r="C1095" s="15"/>
      <c r="D1095" s="15"/>
      <c r="E1095" s="16"/>
      <c r="F1095" s="17">
        <f>SUBTOTAL(9,F1096:F1096)</f>
        <v>0</v>
      </c>
    </row>
    <row r="1096" spans="1:6" ht="15.75" x14ac:dyDescent="0.25">
      <c r="A1096" s="18"/>
      <c r="B1096" s="2" t="s">
        <v>22</v>
      </c>
      <c r="C1096" s="19">
        <f>+[3]Medidas!F138</f>
        <v>37.483799999999995</v>
      </c>
      <c r="D1096" s="19" t="s">
        <v>23</v>
      </c>
      <c r="E1096" s="50"/>
      <c r="F1096" s="21">
        <f>+C1096*E1096</f>
        <v>0</v>
      </c>
    </row>
    <row r="1097" spans="1:6" ht="15.75" x14ac:dyDescent="0.25">
      <c r="A1097" s="13">
        <f>+A1095+0.01</f>
        <v>18.020000000000003</v>
      </c>
      <c r="B1097" s="14" t="s">
        <v>25</v>
      </c>
      <c r="C1097" s="15"/>
      <c r="D1097" s="15"/>
      <c r="E1097" s="16"/>
      <c r="F1097" s="17">
        <f>SUBTOTAL(9,F1098:F1098)</f>
        <v>0</v>
      </c>
    </row>
    <row r="1098" spans="1:6" ht="15.75" x14ac:dyDescent="0.25">
      <c r="A1098" s="18"/>
      <c r="B1098" s="2" t="s">
        <v>22</v>
      </c>
      <c r="C1098" s="19">
        <f>+[3]Medidas!F148</f>
        <v>39.852600000000002</v>
      </c>
      <c r="D1098" s="19" t="s">
        <v>23</v>
      </c>
      <c r="E1098" s="50"/>
      <c r="F1098" s="21">
        <f>+C1098*E1098</f>
        <v>0</v>
      </c>
    </row>
    <row r="1099" spans="1:6" ht="15.75" x14ac:dyDescent="0.25">
      <c r="A1099" s="13">
        <f>+A1097+0.01</f>
        <v>18.030000000000005</v>
      </c>
      <c r="B1099" s="14" t="s">
        <v>28</v>
      </c>
      <c r="C1099" s="15"/>
      <c r="D1099" s="15"/>
      <c r="E1099" s="16"/>
      <c r="F1099" s="17">
        <f>SUBTOTAL(9,F1100:F1100)</f>
        <v>0</v>
      </c>
    </row>
    <row r="1100" spans="1:6" ht="15.75" x14ac:dyDescent="0.25">
      <c r="A1100" s="18"/>
      <c r="B1100" s="2" t="s">
        <v>57</v>
      </c>
      <c r="C1100" s="19">
        <v>2</v>
      </c>
      <c r="D1100" s="19" t="s">
        <v>30</v>
      </c>
      <c r="E1100" s="50"/>
      <c r="F1100" s="21">
        <f>+C1100*E1100</f>
        <v>0</v>
      </c>
    </row>
    <row r="1101" spans="1:6" ht="15.75" x14ac:dyDescent="0.25">
      <c r="A1101" s="13">
        <f>+A1099+0.01</f>
        <v>18.040000000000006</v>
      </c>
      <c r="B1101" s="14" t="s">
        <v>221</v>
      </c>
      <c r="C1101" s="15"/>
      <c r="D1101" s="15"/>
      <c r="E1101" s="16"/>
      <c r="F1101" s="17">
        <f>SUBTOTAL(9,F1102:F1102)</f>
        <v>0</v>
      </c>
    </row>
    <row r="1102" spans="1:6" ht="15.75" x14ac:dyDescent="0.25">
      <c r="A1102" s="18"/>
      <c r="B1102" s="2" t="s">
        <v>222</v>
      </c>
      <c r="C1102" s="19">
        <v>1</v>
      </c>
      <c r="D1102" s="19" t="s">
        <v>30</v>
      </c>
      <c r="E1102" s="50"/>
      <c r="F1102" s="21">
        <f>+C1102*E1102</f>
        <v>0</v>
      </c>
    </row>
    <row r="1103" spans="1:6" ht="15.75" x14ac:dyDescent="0.25">
      <c r="A1103" s="13">
        <f>+A1101+0.01</f>
        <v>18.050000000000008</v>
      </c>
      <c r="B1103" s="14" t="s">
        <v>40</v>
      </c>
      <c r="C1103" s="15"/>
      <c r="D1103" s="15"/>
      <c r="E1103" s="16"/>
      <c r="F1103" s="17">
        <f>SUBTOTAL(9,F1104:F1105)</f>
        <v>0</v>
      </c>
    </row>
    <row r="1104" spans="1:6" ht="15.75" x14ac:dyDescent="0.25">
      <c r="A1104" s="18"/>
      <c r="B1104" s="2" t="s">
        <v>42</v>
      </c>
      <c r="C1104" s="19">
        <v>1</v>
      </c>
      <c r="D1104" s="19" t="s">
        <v>30</v>
      </c>
      <c r="E1104" s="50"/>
      <c r="F1104" s="21">
        <f>+C1104*E1104</f>
        <v>0</v>
      </c>
    </row>
    <row r="1105" spans="1:6" ht="15.75" x14ac:dyDescent="0.25">
      <c r="A1105" s="18"/>
      <c r="B1105" s="2" t="s">
        <v>41</v>
      </c>
      <c r="C1105" s="19">
        <v>1</v>
      </c>
      <c r="D1105" s="19" t="s">
        <v>30</v>
      </c>
      <c r="E1105" s="50"/>
      <c r="F1105" s="21">
        <f>+C1105*E1105</f>
        <v>0</v>
      </c>
    </row>
    <row r="1106" spans="1:6" ht="15.75" x14ac:dyDescent="0.25">
      <c r="A1106" s="13">
        <f>+A1103+0.01</f>
        <v>18.060000000000009</v>
      </c>
      <c r="B1106" s="14" t="s">
        <v>69</v>
      </c>
      <c r="C1106" s="15"/>
      <c r="D1106" s="15"/>
      <c r="E1106" s="16"/>
      <c r="F1106" s="17">
        <f>SUBTOTAL(9,F1107:F1107)</f>
        <v>0</v>
      </c>
    </row>
    <row r="1107" spans="1:6" ht="15.75" x14ac:dyDescent="0.25">
      <c r="A1107" s="18"/>
      <c r="B1107" s="2" t="s">
        <v>70</v>
      </c>
      <c r="C1107" s="19">
        <v>1</v>
      </c>
      <c r="D1107" s="19" t="s">
        <v>30</v>
      </c>
      <c r="E1107" s="50"/>
      <c r="F1107" s="21">
        <f>+C1107*E1107</f>
        <v>0</v>
      </c>
    </row>
    <row r="1108" spans="1:6" ht="15.75" x14ac:dyDescent="0.25">
      <c r="A1108" s="13">
        <f>+A1106+0.01</f>
        <v>18.070000000000011</v>
      </c>
      <c r="B1108" s="14" t="s">
        <v>44</v>
      </c>
      <c r="C1108" s="15"/>
      <c r="D1108" s="15"/>
      <c r="E1108" s="16"/>
      <c r="F1108" s="17">
        <f>SUBTOTAL(9,F1109:F1110)</f>
        <v>0</v>
      </c>
    </row>
    <row r="1109" spans="1:6" ht="15.75" x14ac:dyDescent="0.25">
      <c r="A1109" s="18"/>
      <c r="B1109" s="2" t="s">
        <v>113</v>
      </c>
      <c r="C1109" s="19">
        <v>2</v>
      </c>
      <c r="D1109" s="19" t="s">
        <v>30</v>
      </c>
      <c r="E1109" s="50"/>
      <c r="F1109" s="21">
        <f>+C1109*E1109</f>
        <v>0</v>
      </c>
    </row>
    <row r="1110" spans="1:6" ht="15.75" x14ac:dyDescent="0.25">
      <c r="A1110" s="18"/>
      <c r="B1110" s="2" t="s">
        <v>45</v>
      </c>
      <c r="C1110" s="19">
        <v>2</v>
      </c>
      <c r="D1110" s="19" t="s">
        <v>30</v>
      </c>
      <c r="E1110" s="50"/>
      <c r="F1110" s="21">
        <f>+C1110*E1110</f>
        <v>0</v>
      </c>
    </row>
    <row r="1111" spans="1:6" ht="15.75" x14ac:dyDescent="0.25">
      <c r="A1111" s="13">
        <f>+A1108+0.01</f>
        <v>18.080000000000013</v>
      </c>
      <c r="B1111" s="14" t="s">
        <v>46</v>
      </c>
      <c r="C1111" s="15"/>
      <c r="D1111" s="15"/>
      <c r="E1111" s="16"/>
      <c r="F1111" s="17">
        <f>SUBTOTAL(9,F1112:F1112)</f>
        <v>0</v>
      </c>
    </row>
    <row r="1112" spans="1:6" ht="15.75" x14ac:dyDescent="0.25">
      <c r="A1112" s="18"/>
      <c r="B1112" s="2" t="s">
        <v>47</v>
      </c>
      <c r="C1112" s="19">
        <v>1</v>
      </c>
      <c r="D1112" s="19" t="s">
        <v>30</v>
      </c>
      <c r="E1112" s="50"/>
      <c r="F1112" s="21">
        <f>+C1112*E1112</f>
        <v>0</v>
      </c>
    </row>
    <row r="1113" spans="1:6" ht="15.75" x14ac:dyDescent="0.25">
      <c r="A1113" s="13">
        <f>+A1111+0.01</f>
        <v>18.090000000000014</v>
      </c>
      <c r="B1113" s="14" t="s">
        <v>2</v>
      </c>
      <c r="C1113" s="15"/>
      <c r="D1113" s="15"/>
      <c r="E1113" s="16"/>
      <c r="F1113" s="17">
        <f>SUBTOTAL(9,F1114:F1118)</f>
        <v>0</v>
      </c>
    </row>
    <row r="1114" spans="1:6" ht="15.75" x14ac:dyDescent="0.25">
      <c r="A1114" s="18"/>
      <c r="B1114" s="2" t="s">
        <v>105</v>
      </c>
      <c r="C1114" s="19">
        <v>4</v>
      </c>
      <c r="D1114" s="19" t="s">
        <v>30</v>
      </c>
      <c r="E1114" s="50"/>
      <c r="F1114" s="21">
        <f>+C1114*E1114</f>
        <v>0</v>
      </c>
    </row>
    <row r="1115" spans="1:6" ht="15.75" x14ac:dyDescent="0.25">
      <c r="A1115" s="18"/>
      <c r="B1115" s="2" t="s">
        <v>106</v>
      </c>
      <c r="C1115" s="19">
        <v>1</v>
      </c>
      <c r="D1115" s="19" t="s">
        <v>30</v>
      </c>
      <c r="E1115" s="50"/>
      <c r="F1115" s="21">
        <f>+C1115*E1115</f>
        <v>0</v>
      </c>
    </row>
    <row r="1116" spans="1:6" ht="15.75" x14ac:dyDescent="0.25">
      <c r="A1116" s="18"/>
      <c r="B1116" s="2" t="s">
        <v>107</v>
      </c>
      <c r="C1116" s="19">
        <v>1</v>
      </c>
      <c r="D1116" s="19" t="s">
        <v>30</v>
      </c>
      <c r="E1116" s="50"/>
      <c r="F1116" s="21">
        <f>+C1116*E1116</f>
        <v>0</v>
      </c>
    </row>
    <row r="1117" spans="1:6" ht="15.75" x14ac:dyDescent="0.25">
      <c r="A1117" s="18"/>
      <c r="B1117" s="2" t="s">
        <v>291</v>
      </c>
      <c r="C1117" s="19">
        <v>1</v>
      </c>
      <c r="D1117" s="19" t="s">
        <v>30</v>
      </c>
      <c r="E1117" s="50"/>
      <c r="F1117" s="21">
        <f>+C1117*E1117</f>
        <v>0</v>
      </c>
    </row>
    <row r="1118" spans="1:6" ht="15.75" x14ac:dyDescent="0.25">
      <c r="A1118" s="18"/>
      <c r="B1118" s="2" t="s">
        <v>49</v>
      </c>
      <c r="C1118" s="19">
        <v>1</v>
      </c>
      <c r="D1118" s="19" t="s">
        <v>30</v>
      </c>
      <c r="E1118" s="50"/>
      <c r="F1118" s="21">
        <f>+C1118*E1118</f>
        <v>0</v>
      </c>
    </row>
    <row r="1119" spans="1:6" ht="15.75" x14ac:dyDescent="0.25">
      <c r="A1119" s="13">
        <f>+A1113+0.01</f>
        <v>18.100000000000016</v>
      </c>
      <c r="B1119" s="14" t="s">
        <v>3</v>
      </c>
      <c r="C1119" s="15"/>
      <c r="D1119" s="15"/>
      <c r="E1119" s="16"/>
      <c r="F1119" s="17">
        <f>SUBTOTAL(9,F1120:F1120)</f>
        <v>0</v>
      </c>
    </row>
    <row r="1120" spans="1:6" ht="15.75" x14ac:dyDescent="0.25">
      <c r="A1120" s="18"/>
      <c r="B1120" s="2" t="s">
        <v>51</v>
      </c>
      <c r="C1120" s="19">
        <v>1</v>
      </c>
      <c r="D1120" s="19" t="s">
        <v>0</v>
      </c>
      <c r="E1120" s="50"/>
      <c r="F1120" s="21">
        <f>+C1120*E1120</f>
        <v>0</v>
      </c>
    </row>
    <row r="1121" spans="1:6" ht="15.75" x14ac:dyDescent="0.25">
      <c r="A1121" s="13">
        <f>+A1119+0.01</f>
        <v>18.110000000000017</v>
      </c>
      <c r="B1121" s="14" t="s">
        <v>86</v>
      </c>
      <c r="C1121" s="15"/>
      <c r="D1121" s="15"/>
      <c r="E1121" s="16"/>
      <c r="F1121" s="17">
        <f>SUBTOTAL(9,F1122:F1122)</f>
        <v>0</v>
      </c>
    </row>
    <row r="1122" spans="1:6" ht="15.75" x14ac:dyDescent="0.25">
      <c r="A1122" s="18"/>
      <c r="B1122" s="2" t="s">
        <v>217</v>
      </c>
      <c r="C1122" s="19">
        <v>2</v>
      </c>
      <c r="D1122" s="19" t="s">
        <v>30</v>
      </c>
      <c r="E1122" s="50"/>
      <c r="F1122" s="21">
        <f>+C1122*E1122</f>
        <v>0</v>
      </c>
    </row>
    <row r="1123" spans="1:6" ht="15.75" x14ac:dyDescent="0.25">
      <c r="A1123" s="13">
        <f>+A1121+0.01</f>
        <v>18.120000000000019</v>
      </c>
      <c r="B1123" s="14" t="s">
        <v>89</v>
      </c>
      <c r="C1123" s="15"/>
      <c r="D1123" s="15"/>
      <c r="E1123" s="16"/>
      <c r="F1123" s="17">
        <f>SUBTOTAL(9,F1124:F1124)</f>
        <v>0</v>
      </c>
    </row>
    <row r="1124" spans="1:6" ht="15.75" x14ac:dyDescent="0.25">
      <c r="A1124" s="18"/>
      <c r="B1124" s="2" t="s">
        <v>90</v>
      </c>
      <c r="C1124" s="19">
        <v>1</v>
      </c>
      <c r="D1124" s="19" t="s">
        <v>30</v>
      </c>
      <c r="E1124" s="50"/>
      <c r="F1124" s="21">
        <f>+C1124*E1124</f>
        <v>0</v>
      </c>
    </row>
    <row r="1125" spans="1:6" ht="15.75" x14ac:dyDescent="0.25">
      <c r="A1125" s="13">
        <f>+A1123+0.01</f>
        <v>18.13000000000002</v>
      </c>
      <c r="B1125" s="14" t="s">
        <v>52</v>
      </c>
      <c r="C1125" s="15"/>
      <c r="D1125" s="15"/>
      <c r="E1125" s="16"/>
      <c r="F1125" s="17">
        <f>SUBTOTAL(9,F1126:F1126)</f>
        <v>0</v>
      </c>
    </row>
    <row r="1126" spans="1:6" ht="15.75" x14ac:dyDescent="0.25">
      <c r="A1126" s="18"/>
      <c r="B1126" s="2" t="s">
        <v>53</v>
      </c>
      <c r="C1126" s="19">
        <v>1</v>
      </c>
      <c r="D1126" s="19" t="s">
        <v>30</v>
      </c>
      <c r="E1126" s="50"/>
      <c r="F1126" s="21">
        <f>+C1126*E1126</f>
        <v>0</v>
      </c>
    </row>
    <row r="1127" spans="1:6" s="22" customFormat="1" ht="15.75" x14ac:dyDescent="0.25">
      <c r="A1127" s="13">
        <f>+A1125+0.01</f>
        <v>18.140000000000022</v>
      </c>
      <c r="B1127" s="14" t="s">
        <v>110</v>
      </c>
      <c r="C1127" s="15"/>
      <c r="D1127" s="15"/>
      <c r="E1127" s="16"/>
      <c r="F1127" s="17">
        <f>SUBTOTAL(9,F1128:F1128)</f>
        <v>0</v>
      </c>
    </row>
    <row r="1128" spans="1:6" ht="15.75" x14ac:dyDescent="0.25">
      <c r="A1128" s="18"/>
      <c r="B1128" s="2" t="s">
        <v>111</v>
      </c>
      <c r="C1128" s="19">
        <v>1</v>
      </c>
      <c r="D1128" s="19" t="s">
        <v>30</v>
      </c>
      <c r="E1128" s="50"/>
      <c r="F1128" s="21">
        <f>+C1128*E1128</f>
        <v>0</v>
      </c>
    </row>
    <row r="1129" spans="1:6" ht="15.75" x14ac:dyDescent="0.25">
      <c r="A1129" s="13">
        <f>+A1127+0.01</f>
        <v>18.150000000000023</v>
      </c>
      <c r="B1129" s="14" t="s">
        <v>54</v>
      </c>
      <c r="C1129" s="15"/>
      <c r="D1129" s="15"/>
      <c r="E1129" s="16"/>
      <c r="F1129" s="17">
        <f>SUBTOTAL(9,F1130:F1130)</f>
        <v>0</v>
      </c>
    </row>
    <row r="1130" spans="1:6" ht="15.75" x14ac:dyDescent="0.25">
      <c r="A1130" s="18"/>
      <c r="B1130" s="2" t="s">
        <v>55</v>
      </c>
      <c r="C1130" s="19">
        <v>2.58</v>
      </c>
      <c r="D1130" s="19" t="s">
        <v>27</v>
      </c>
      <c r="E1130" s="50"/>
      <c r="F1130" s="21">
        <f>+C1130*E1130</f>
        <v>0</v>
      </c>
    </row>
    <row r="1131" spans="1:6" ht="15.75" x14ac:dyDescent="0.25">
      <c r="A1131" s="18"/>
      <c r="C1131" s="19"/>
      <c r="D1131" s="19"/>
      <c r="E1131" s="20"/>
      <c r="F1131" s="54"/>
    </row>
    <row r="1132" spans="1:6" ht="15.75" x14ac:dyDescent="0.25">
      <c r="A1132" s="18"/>
      <c r="C1132" s="19"/>
      <c r="D1132" s="19"/>
      <c r="E1132" s="20"/>
      <c r="F1132" s="54">
        <f>SUBTOTAL(9,F1095:F1131)</f>
        <v>0</v>
      </c>
    </row>
    <row r="1133" spans="1:6" ht="19.5" thickBot="1" x14ac:dyDescent="0.35">
      <c r="A1133" s="52">
        <f>+A1093+1</f>
        <v>19</v>
      </c>
      <c r="B1133" s="6" t="s">
        <v>320</v>
      </c>
      <c r="C1133" s="47">
        <f>+[3]Medidas!H151</f>
        <v>18.102</v>
      </c>
      <c r="D1133" s="8"/>
      <c r="E1133" s="7"/>
      <c r="F1133" s="7"/>
    </row>
    <row r="1134" spans="1:6" ht="15.75" thickBot="1" x14ac:dyDescent="0.3">
      <c r="A1134" s="9" t="s">
        <v>15</v>
      </c>
      <c r="B1134" s="10" t="s">
        <v>16</v>
      </c>
      <c r="C1134" s="11" t="s">
        <v>17</v>
      </c>
      <c r="D1134" s="10" t="s">
        <v>18</v>
      </c>
      <c r="E1134" s="12" t="s">
        <v>19</v>
      </c>
      <c r="F1134" s="11" t="s">
        <v>20</v>
      </c>
    </row>
    <row r="1135" spans="1:6" ht="15.75" x14ac:dyDescent="0.25">
      <c r="A1135" s="13">
        <f>+A1133+0.01</f>
        <v>19.010000000000002</v>
      </c>
      <c r="B1135" s="14" t="s">
        <v>21</v>
      </c>
      <c r="C1135" s="15"/>
      <c r="D1135" s="15"/>
      <c r="E1135" s="16"/>
      <c r="F1135" s="17">
        <f>SUBTOTAL(9,F1136:F1137)</f>
        <v>0</v>
      </c>
    </row>
    <row r="1136" spans="1:6" ht="15.75" x14ac:dyDescent="0.25">
      <c r="A1136" s="18"/>
      <c r="B1136" s="2" t="s">
        <v>22</v>
      </c>
      <c r="C1136" s="19">
        <f>+[3]Medidas!F155</f>
        <v>37.379400000000004</v>
      </c>
      <c r="D1136" s="19" t="s">
        <v>23</v>
      </c>
      <c r="E1136" s="50"/>
      <c r="F1136" s="21">
        <f>+C1136*E1136</f>
        <v>0</v>
      </c>
    </row>
    <row r="1137" spans="1:6" ht="15.75" x14ac:dyDescent="0.25">
      <c r="A1137" s="18"/>
      <c r="B1137" s="2" t="s">
        <v>24</v>
      </c>
      <c r="C1137" s="19">
        <f>+[3]Medidas!F160</f>
        <v>15.638999999999999</v>
      </c>
      <c r="D1137" s="19" t="s">
        <v>23</v>
      </c>
      <c r="E1137" s="50"/>
      <c r="F1137" s="21">
        <f>+C1137*E1137</f>
        <v>0</v>
      </c>
    </row>
    <row r="1138" spans="1:6" ht="15.75" x14ac:dyDescent="0.25">
      <c r="A1138" s="13">
        <f>+A1135+0.01</f>
        <v>19.020000000000003</v>
      </c>
      <c r="B1138" s="14" t="s">
        <v>25</v>
      </c>
      <c r="C1138" s="15"/>
      <c r="D1138" s="15"/>
      <c r="E1138" s="16"/>
      <c r="F1138" s="17">
        <f>SUBTOTAL(9,F1139:F1141)</f>
        <v>0</v>
      </c>
    </row>
    <row r="1139" spans="1:6" ht="15.75" x14ac:dyDescent="0.25">
      <c r="A1139" s="18"/>
      <c r="B1139" s="2" t="s">
        <v>22</v>
      </c>
      <c r="C1139" s="19">
        <f>+[3]Medidas!F166</f>
        <v>40.661700000000003</v>
      </c>
      <c r="D1139" s="19" t="s">
        <v>23</v>
      </c>
      <c r="E1139" s="50"/>
      <c r="F1139" s="21">
        <f>+C1139*E1139</f>
        <v>0</v>
      </c>
    </row>
    <row r="1140" spans="1:6" ht="15.75" x14ac:dyDescent="0.25">
      <c r="A1140" s="18"/>
      <c r="B1140" s="2" t="s">
        <v>321</v>
      </c>
      <c r="C1140" s="19">
        <v>2</v>
      </c>
      <c r="D1140" s="19" t="s">
        <v>30</v>
      </c>
      <c r="E1140" s="50"/>
      <c r="F1140" s="21">
        <f>+C1140*E1140</f>
        <v>0</v>
      </c>
    </row>
    <row r="1141" spans="1:6" ht="15.75" x14ac:dyDescent="0.25">
      <c r="A1141" s="18"/>
      <c r="B1141" s="2" t="s">
        <v>26</v>
      </c>
      <c r="C1141" s="19">
        <v>15</v>
      </c>
      <c r="D1141" s="19" t="s">
        <v>27</v>
      </c>
      <c r="E1141" s="50"/>
      <c r="F1141" s="21">
        <f>+C1141*E1141</f>
        <v>0</v>
      </c>
    </row>
    <row r="1142" spans="1:6" ht="15.75" x14ac:dyDescent="0.25">
      <c r="A1142" s="13">
        <f>+A1138+0.01</f>
        <v>19.030000000000005</v>
      </c>
      <c r="B1142" s="14" t="s">
        <v>28</v>
      </c>
      <c r="C1142" s="15"/>
      <c r="D1142" s="15"/>
      <c r="E1142" s="16"/>
      <c r="F1142" s="17">
        <f>SUBTOTAL(9,F1143:F1143)</f>
        <v>0</v>
      </c>
    </row>
    <row r="1143" spans="1:6" ht="15.75" x14ac:dyDescent="0.25">
      <c r="A1143" s="18"/>
      <c r="B1143" s="2" t="s">
        <v>29</v>
      </c>
      <c r="C1143" s="19">
        <v>5</v>
      </c>
      <c r="D1143" s="19" t="s">
        <v>30</v>
      </c>
      <c r="E1143" s="50"/>
      <c r="F1143" s="21">
        <f>+C1143*E1143</f>
        <v>0</v>
      </c>
    </row>
    <row r="1144" spans="1:6" ht="15.75" x14ac:dyDescent="0.25">
      <c r="A1144" s="13">
        <f>+A1142+0.01</f>
        <v>19.040000000000006</v>
      </c>
      <c r="B1144" s="14" t="s">
        <v>35</v>
      </c>
      <c r="C1144" s="15"/>
      <c r="D1144" s="15"/>
      <c r="E1144" s="16"/>
      <c r="F1144" s="17">
        <f>SUBTOTAL(9,F1145:F1148)</f>
        <v>0</v>
      </c>
    </row>
    <row r="1145" spans="1:6" ht="15.75" x14ac:dyDescent="0.25">
      <c r="A1145" s="18"/>
      <c r="B1145" s="2" t="s">
        <v>322</v>
      </c>
      <c r="C1145" s="19">
        <f>3.96*3.86*1.3</f>
        <v>19.871279999999999</v>
      </c>
      <c r="D1145" s="19" t="s">
        <v>23</v>
      </c>
      <c r="E1145" s="50"/>
      <c r="F1145" s="21">
        <f>+C1145*E1145</f>
        <v>0</v>
      </c>
    </row>
    <row r="1146" spans="1:6" ht="15.75" x14ac:dyDescent="0.25">
      <c r="A1146" s="18"/>
      <c r="B1146" s="2" t="s">
        <v>63</v>
      </c>
      <c r="C1146" s="19">
        <f>3.96*3.86</f>
        <v>15.285599999999999</v>
      </c>
      <c r="D1146" s="19" t="s">
        <v>23</v>
      </c>
      <c r="E1146" s="50"/>
      <c r="F1146" s="21">
        <f>+C1146*E1146</f>
        <v>0</v>
      </c>
    </row>
    <row r="1147" spans="1:6" ht="15.75" x14ac:dyDescent="0.25">
      <c r="A1147" s="18"/>
      <c r="B1147" s="2" t="s">
        <v>64</v>
      </c>
      <c r="C1147" s="19">
        <f>3.96+3.86+3.96</f>
        <v>11.780000000000001</v>
      </c>
      <c r="D1147" s="19" t="s">
        <v>27</v>
      </c>
      <c r="E1147" s="50"/>
      <c r="F1147" s="21">
        <f>+C1147*E1147</f>
        <v>0</v>
      </c>
    </row>
    <row r="1148" spans="1:6" ht="15.75" x14ac:dyDescent="0.25">
      <c r="A1148" s="18"/>
      <c r="B1148" s="2" t="s">
        <v>290</v>
      </c>
      <c r="C1148" s="19">
        <f>4*2</f>
        <v>8</v>
      </c>
      <c r="D1148" s="19" t="s">
        <v>23</v>
      </c>
      <c r="E1148" s="50"/>
      <c r="F1148" s="21">
        <f>+C1148*E1148</f>
        <v>0</v>
      </c>
    </row>
    <row r="1149" spans="1:6" ht="15.75" x14ac:dyDescent="0.25">
      <c r="A1149" s="13">
        <f>+A1144+0.01</f>
        <v>19.050000000000008</v>
      </c>
      <c r="B1149" s="14" t="s">
        <v>36</v>
      </c>
      <c r="C1149" s="15"/>
      <c r="D1149" s="15"/>
      <c r="E1149" s="16"/>
      <c r="F1149" s="17">
        <f>SUBTOTAL(9,F1150:F1150)</f>
        <v>0</v>
      </c>
    </row>
    <row r="1150" spans="1:6" ht="15.75" x14ac:dyDescent="0.25">
      <c r="A1150" s="18"/>
      <c r="B1150" s="2" t="s">
        <v>146</v>
      </c>
      <c r="C1150" s="19">
        <v>1</v>
      </c>
      <c r="D1150" s="19" t="s">
        <v>30</v>
      </c>
      <c r="E1150" s="50"/>
      <c r="F1150" s="21">
        <f>+C1150*E1150</f>
        <v>0</v>
      </c>
    </row>
    <row r="1151" spans="1:6" ht="15.75" x14ac:dyDescent="0.25">
      <c r="A1151" s="13">
        <f>+A1149+0.01</f>
        <v>19.060000000000009</v>
      </c>
      <c r="B1151" s="14" t="s">
        <v>40</v>
      </c>
      <c r="C1151" s="15"/>
      <c r="D1151" s="15"/>
      <c r="E1151" s="16"/>
      <c r="F1151" s="17">
        <f>SUBTOTAL(9,F1152:F1152)</f>
        <v>0</v>
      </c>
    </row>
    <row r="1152" spans="1:6" ht="15.75" x14ac:dyDescent="0.25">
      <c r="A1152" s="18"/>
      <c r="B1152" s="2" t="s">
        <v>42</v>
      </c>
      <c r="C1152" s="19">
        <v>1</v>
      </c>
      <c r="D1152" s="19" t="s">
        <v>30</v>
      </c>
      <c r="E1152" s="50"/>
      <c r="F1152" s="21">
        <f>+C1152*E1152</f>
        <v>0</v>
      </c>
    </row>
    <row r="1153" spans="1:6" s="22" customFormat="1" ht="15.75" x14ac:dyDescent="0.25">
      <c r="A1153" s="13">
        <f>+A1151+0.01</f>
        <v>19.070000000000011</v>
      </c>
      <c r="B1153" s="14" t="s">
        <v>43</v>
      </c>
      <c r="C1153" s="15"/>
      <c r="D1153" s="15"/>
      <c r="E1153" s="16"/>
      <c r="F1153" s="17">
        <f>SUBTOTAL(9,F1154:F1154)</f>
        <v>0</v>
      </c>
    </row>
    <row r="1154" spans="1:6" ht="15.75" x14ac:dyDescent="0.25">
      <c r="A1154" s="18"/>
      <c r="B1154" s="2" t="s">
        <v>68</v>
      </c>
      <c r="C1154" s="19">
        <v>4</v>
      </c>
      <c r="D1154" s="19" t="s">
        <v>30</v>
      </c>
      <c r="E1154" s="50"/>
      <c r="F1154" s="21">
        <f>+C1154*E1154</f>
        <v>0</v>
      </c>
    </row>
    <row r="1155" spans="1:6" ht="15.75" x14ac:dyDescent="0.25">
      <c r="A1155" s="13">
        <f>+A1153+0.01</f>
        <v>19.080000000000013</v>
      </c>
      <c r="B1155" s="14" t="s">
        <v>72</v>
      </c>
      <c r="C1155" s="15"/>
      <c r="D1155" s="15"/>
      <c r="E1155" s="16"/>
      <c r="F1155" s="17">
        <f>SUBTOTAL(9,F1156:F1156)</f>
        <v>0</v>
      </c>
    </row>
    <row r="1156" spans="1:6" ht="15.75" x14ac:dyDescent="0.25">
      <c r="A1156" s="18"/>
      <c r="B1156" s="2" t="s">
        <v>323</v>
      </c>
      <c r="C1156" s="19">
        <v>1</v>
      </c>
      <c r="D1156" s="19" t="s">
        <v>30</v>
      </c>
      <c r="E1156" s="50"/>
      <c r="F1156" s="21">
        <f>+C1156*E1156</f>
        <v>0</v>
      </c>
    </row>
    <row r="1157" spans="1:6" ht="15.75" x14ac:dyDescent="0.25">
      <c r="A1157" s="13">
        <f>+A1155+0.01</f>
        <v>19.090000000000014</v>
      </c>
      <c r="B1157" s="14" t="s">
        <v>75</v>
      </c>
      <c r="C1157" s="15"/>
      <c r="D1157" s="15"/>
      <c r="E1157" s="16"/>
      <c r="F1157" s="17">
        <f>SUBTOTAL(9,F1158:F1158)</f>
        <v>0</v>
      </c>
    </row>
    <row r="1158" spans="1:6" ht="15.75" x14ac:dyDescent="0.25">
      <c r="A1158" s="18"/>
      <c r="B1158" s="2" t="s">
        <v>147</v>
      </c>
      <c r="C1158" s="19">
        <v>1</v>
      </c>
      <c r="D1158" s="19" t="s">
        <v>30</v>
      </c>
      <c r="E1158" s="20"/>
      <c r="F1158" s="21">
        <f>+C1158*E1158</f>
        <v>0</v>
      </c>
    </row>
    <row r="1159" spans="1:6" ht="15.75" x14ac:dyDescent="0.25">
      <c r="A1159" s="13">
        <f>+A1157+0.01</f>
        <v>19.100000000000016</v>
      </c>
      <c r="B1159" s="14" t="s">
        <v>44</v>
      </c>
      <c r="C1159" s="15"/>
      <c r="D1159" s="15"/>
      <c r="E1159" s="16"/>
      <c r="F1159" s="17">
        <f>SUBTOTAL(9,F1160:F1161)</f>
        <v>0</v>
      </c>
    </row>
    <row r="1160" spans="1:6" ht="15.75" x14ac:dyDescent="0.25">
      <c r="A1160" s="18"/>
      <c r="B1160" s="2" t="s">
        <v>113</v>
      </c>
      <c r="C1160" s="19">
        <v>2</v>
      </c>
      <c r="D1160" s="19" t="s">
        <v>30</v>
      </c>
      <c r="E1160" s="50"/>
      <c r="F1160" s="21">
        <f>+C1160*E1160</f>
        <v>0</v>
      </c>
    </row>
    <row r="1161" spans="1:6" ht="15.75" x14ac:dyDescent="0.25">
      <c r="A1161" s="18"/>
      <c r="B1161" s="2" t="s">
        <v>45</v>
      </c>
      <c r="C1161" s="19">
        <v>2</v>
      </c>
      <c r="D1161" s="19" t="s">
        <v>30</v>
      </c>
      <c r="E1161" s="50"/>
      <c r="F1161" s="21">
        <f>+C1161*E1161</f>
        <v>0</v>
      </c>
    </row>
    <row r="1162" spans="1:6" ht="15.75" x14ac:dyDescent="0.25">
      <c r="A1162" s="13">
        <f>+A1159+0.01</f>
        <v>19.110000000000017</v>
      </c>
      <c r="B1162" s="14" t="s">
        <v>1</v>
      </c>
      <c r="C1162" s="15"/>
      <c r="D1162" s="15"/>
      <c r="E1162" s="16"/>
      <c r="F1162" s="17">
        <f>SUBTOTAL(9,F1163:F1163)</f>
        <v>0</v>
      </c>
    </row>
    <row r="1163" spans="1:6" ht="15.75" x14ac:dyDescent="0.25">
      <c r="A1163" s="18"/>
      <c r="B1163" s="2" t="s">
        <v>195</v>
      </c>
      <c r="C1163" s="19">
        <v>3.5</v>
      </c>
      <c r="D1163" s="19" t="s">
        <v>27</v>
      </c>
      <c r="E1163" s="50"/>
      <c r="F1163" s="21">
        <f>+C1163*E1163</f>
        <v>0</v>
      </c>
    </row>
    <row r="1164" spans="1:6" ht="15.75" x14ac:dyDescent="0.25">
      <c r="A1164" s="13">
        <f>+A1162+0.01</f>
        <v>19.120000000000019</v>
      </c>
      <c r="B1164" s="14" t="s">
        <v>2</v>
      </c>
      <c r="C1164" s="15"/>
      <c r="D1164" s="15"/>
      <c r="E1164" s="16"/>
      <c r="F1164" s="17">
        <f>SUBTOTAL(9,F1165:F1169)</f>
        <v>0</v>
      </c>
    </row>
    <row r="1165" spans="1:6" ht="15.75" x14ac:dyDescent="0.25">
      <c r="A1165" s="18"/>
      <c r="B1165" s="2" t="s">
        <v>119</v>
      </c>
      <c r="C1165" s="19">
        <v>3</v>
      </c>
      <c r="D1165" s="19" t="s">
        <v>30</v>
      </c>
      <c r="E1165" s="50"/>
      <c r="F1165" s="21">
        <f>+C1165*E1165</f>
        <v>0</v>
      </c>
    </row>
    <row r="1166" spans="1:6" ht="15.75" x14ac:dyDescent="0.25">
      <c r="A1166" s="18"/>
      <c r="B1166" s="2" t="s">
        <v>106</v>
      </c>
      <c r="C1166" s="19">
        <v>1</v>
      </c>
      <c r="D1166" s="19" t="s">
        <v>30</v>
      </c>
      <c r="E1166" s="50"/>
      <c r="F1166" s="21">
        <f>+C1166*E1166</f>
        <v>0</v>
      </c>
    </row>
    <row r="1167" spans="1:6" ht="15.75" x14ac:dyDescent="0.25">
      <c r="A1167" s="18"/>
      <c r="B1167" s="2" t="s">
        <v>107</v>
      </c>
      <c r="C1167" s="19">
        <v>1</v>
      </c>
      <c r="D1167" s="19" t="s">
        <v>30</v>
      </c>
      <c r="E1167" s="50"/>
      <c r="F1167" s="21">
        <f>+C1167*E1167</f>
        <v>0</v>
      </c>
    </row>
    <row r="1168" spans="1:6" ht="15.75" x14ac:dyDescent="0.25">
      <c r="A1168" s="18"/>
      <c r="B1168" s="2" t="s">
        <v>108</v>
      </c>
      <c r="C1168" s="19">
        <v>1</v>
      </c>
      <c r="D1168" s="19" t="s">
        <v>30</v>
      </c>
      <c r="E1168" s="50"/>
      <c r="F1168" s="21">
        <f>+C1168*E1168</f>
        <v>0</v>
      </c>
    </row>
    <row r="1169" spans="1:6" ht="15.75" x14ac:dyDescent="0.25">
      <c r="A1169" s="18"/>
      <c r="B1169" s="2" t="s">
        <v>49</v>
      </c>
      <c r="C1169" s="19">
        <v>1</v>
      </c>
      <c r="D1169" s="19" t="s">
        <v>30</v>
      </c>
      <c r="E1169" s="50"/>
      <c r="F1169" s="21">
        <f>+C1169*E1169</f>
        <v>0</v>
      </c>
    </row>
    <row r="1170" spans="1:6" ht="15.75" x14ac:dyDescent="0.25">
      <c r="A1170" s="13">
        <f>+A1164+0.01</f>
        <v>19.13000000000002</v>
      </c>
      <c r="B1170" s="14" t="s">
        <v>11</v>
      </c>
      <c r="C1170" s="15"/>
      <c r="D1170" s="15"/>
      <c r="E1170" s="16"/>
      <c r="F1170" s="17">
        <f>SUBTOTAL(9,F1171:F1171)</f>
        <v>0</v>
      </c>
    </row>
    <row r="1171" spans="1:6" ht="15.75" x14ac:dyDescent="0.25">
      <c r="A1171" s="18"/>
      <c r="B1171" s="2" t="s">
        <v>82</v>
      </c>
      <c r="C1171" s="19">
        <v>1</v>
      </c>
      <c r="D1171" s="19" t="s">
        <v>30</v>
      </c>
      <c r="E1171" s="50"/>
      <c r="F1171" s="21">
        <f>+C1171*E1171</f>
        <v>0</v>
      </c>
    </row>
    <row r="1172" spans="1:6" ht="15.75" x14ac:dyDescent="0.25">
      <c r="A1172" s="13">
        <f>+A1170+0.01</f>
        <v>19.140000000000022</v>
      </c>
      <c r="B1172" s="14" t="s">
        <v>83</v>
      </c>
      <c r="C1172" s="15"/>
      <c r="D1172" s="15"/>
      <c r="E1172" s="16"/>
      <c r="F1172" s="17">
        <f>SUBTOTAL(9,F1173:F1173)</f>
        <v>0</v>
      </c>
    </row>
    <row r="1173" spans="1:6" ht="15.75" x14ac:dyDescent="0.25">
      <c r="A1173" s="18"/>
      <c r="B1173" s="2" t="s">
        <v>84</v>
      </c>
      <c r="C1173" s="19">
        <v>2</v>
      </c>
      <c r="D1173" s="19" t="s">
        <v>30</v>
      </c>
      <c r="E1173" s="50"/>
      <c r="F1173" s="21">
        <f>+C1173*E1173</f>
        <v>0</v>
      </c>
    </row>
    <row r="1174" spans="1:6" ht="15.75" x14ac:dyDescent="0.25">
      <c r="A1174" s="13">
        <f>+A1172+0.01</f>
        <v>19.150000000000023</v>
      </c>
      <c r="B1174" s="14" t="s">
        <v>3</v>
      </c>
      <c r="C1174" s="15"/>
      <c r="D1174" s="15"/>
      <c r="E1174" s="16"/>
      <c r="F1174" s="17">
        <f>SUBTOTAL(9,F1175:F1175)</f>
        <v>0</v>
      </c>
    </row>
    <row r="1175" spans="1:6" ht="15.75" x14ac:dyDescent="0.25">
      <c r="A1175" s="18"/>
      <c r="B1175" s="2" t="s">
        <v>51</v>
      </c>
      <c r="C1175" s="19">
        <v>1</v>
      </c>
      <c r="D1175" s="19" t="s">
        <v>0</v>
      </c>
      <c r="E1175" s="50"/>
      <c r="F1175" s="21">
        <f>+C1175*E1175</f>
        <v>0</v>
      </c>
    </row>
    <row r="1176" spans="1:6" ht="15.75" x14ac:dyDescent="0.25">
      <c r="A1176" s="13">
        <f>+A1174+0.01</f>
        <v>19.160000000000025</v>
      </c>
      <c r="B1176" s="14" t="s">
        <v>92</v>
      </c>
      <c r="C1176" s="15"/>
      <c r="D1176" s="15"/>
      <c r="E1176" s="16"/>
      <c r="F1176" s="17">
        <f>SUBTOTAL(9,F1177:F1177)</f>
        <v>0</v>
      </c>
    </row>
    <row r="1177" spans="1:6" ht="15.75" x14ac:dyDescent="0.25">
      <c r="A1177" s="18"/>
      <c r="B1177" s="2" t="s">
        <v>93</v>
      </c>
      <c r="C1177" s="19">
        <f>3*1.2</f>
        <v>3.5999999999999996</v>
      </c>
      <c r="D1177" s="19" t="s">
        <v>23</v>
      </c>
      <c r="E1177" s="50"/>
      <c r="F1177" s="21">
        <f>+C1177*E1177</f>
        <v>0</v>
      </c>
    </row>
    <row r="1178" spans="1:6" ht="15.75" x14ac:dyDescent="0.25">
      <c r="A1178" s="13">
        <f>+A1176+0.01</f>
        <v>19.170000000000027</v>
      </c>
      <c r="B1178" s="14" t="s">
        <v>94</v>
      </c>
      <c r="C1178" s="15"/>
      <c r="D1178" s="15"/>
      <c r="E1178" s="16"/>
      <c r="F1178" s="17">
        <f>SUBTOTAL(9,F1179:F1179)</f>
        <v>0</v>
      </c>
    </row>
    <row r="1179" spans="1:6" ht="15.75" x14ac:dyDescent="0.25">
      <c r="A1179" s="18"/>
      <c r="B1179" s="2" t="s">
        <v>180</v>
      </c>
      <c r="C1179" s="19">
        <v>1</v>
      </c>
      <c r="D1179" s="19" t="s">
        <v>30</v>
      </c>
      <c r="E1179" s="50"/>
      <c r="F1179" s="21">
        <f>+C1179*E1179</f>
        <v>0</v>
      </c>
    </row>
    <row r="1180" spans="1:6" ht="15.75" x14ac:dyDescent="0.25">
      <c r="A1180" s="13">
        <f>+A1178+0.01</f>
        <v>19.180000000000028</v>
      </c>
      <c r="B1180" s="14" t="s">
        <v>103</v>
      </c>
      <c r="C1180" s="15"/>
      <c r="D1180" s="15"/>
      <c r="E1180" s="16"/>
      <c r="F1180" s="17">
        <f>SUBTOTAL(9,F1181:F1181)</f>
        <v>0</v>
      </c>
    </row>
    <row r="1181" spans="1:6" ht="15.75" x14ac:dyDescent="0.25">
      <c r="A1181" s="18"/>
      <c r="B1181" s="2" t="s">
        <v>103</v>
      </c>
      <c r="C1181" s="19">
        <v>1</v>
      </c>
      <c r="D1181" s="19" t="s">
        <v>30</v>
      </c>
      <c r="E1181" s="50"/>
      <c r="F1181" s="21">
        <f>+C1181*E1181</f>
        <v>0</v>
      </c>
    </row>
    <row r="1182" spans="1:6" ht="15.75" x14ac:dyDescent="0.25">
      <c r="A1182" s="13">
        <f>+A1180+0.01</f>
        <v>19.19000000000003</v>
      </c>
      <c r="B1182" s="14" t="s">
        <v>54</v>
      </c>
      <c r="C1182" s="15"/>
      <c r="D1182" s="15"/>
      <c r="E1182" s="16"/>
      <c r="F1182" s="17">
        <f>SUBTOTAL(9,F1183:F1183)</f>
        <v>0</v>
      </c>
    </row>
    <row r="1183" spans="1:6" ht="15.75" x14ac:dyDescent="0.25">
      <c r="A1183" s="18"/>
      <c r="B1183" s="2" t="s">
        <v>55</v>
      </c>
      <c r="C1183" s="19">
        <f>3.33+1.9</f>
        <v>5.23</v>
      </c>
      <c r="D1183" s="19" t="s">
        <v>27</v>
      </c>
      <c r="E1183" s="50"/>
      <c r="F1183" s="21">
        <f>+C1183*E1183</f>
        <v>0</v>
      </c>
    </row>
    <row r="1184" spans="1:6" ht="15.75" x14ac:dyDescent="0.25">
      <c r="A1184" s="13">
        <f>+A1182+0.01</f>
        <v>19.200000000000031</v>
      </c>
      <c r="B1184" s="14" t="s">
        <v>150</v>
      </c>
      <c r="C1184" s="15"/>
      <c r="D1184" s="15"/>
      <c r="E1184" s="16"/>
      <c r="F1184" s="17">
        <f>SUBTOTAL(9,F1185:F1185)</f>
        <v>0</v>
      </c>
    </row>
    <row r="1185" spans="1:6" ht="15.75" x14ac:dyDescent="0.25">
      <c r="A1185" s="18"/>
      <c r="B1185" s="2" t="s">
        <v>313</v>
      </c>
      <c r="C1185" s="19">
        <v>1</v>
      </c>
      <c r="D1185" s="19" t="s">
        <v>23</v>
      </c>
      <c r="E1185" s="50"/>
      <c r="F1185" s="21">
        <f>+C1185*E1185</f>
        <v>0</v>
      </c>
    </row>
    <row r="1186" spans="1:6" ht="15.75" x14ac:dyDescent="0.25">
      <c r="A1186" s="18"/>
      <c r="C1186" s="19"/>
      <c r="D1186" s="19"/>
      <c r="E1186" s="20"/>
      <c r="F1186" s="54"/>
    </row>
    <row r="1187" spans="1:6" ht="15.75" x14ac:dyDescent="0.25">
      <c r="A1187" s="18"/>
      <c r="C1187" s="19"/>
      <c r="D1187" s="19"/>
      <c r="E1187" s="20"/>
      <c r="F1187" s="54">
        <f>SUBTOTAL(9,F1135:F1186)</f>
        <v>0</v>
      </c>
    </row>
    <row r="1188" spans="1:6" ht="19.5" thickBot="1" x14ac:dyDescent="0.35">
      <c r="A1188" s="52">
        <f>+A1133+1</f>
        <v>20</v>
      </c>
      <c r="B1188" s="6" t="s">
        <v>324</v>
      </c>
      <c r="C1188" s="47">
        <f>+[3]Medidas!H169</f>
        <v>101.2084</v>
      </c>
      <c r="D1188" s="8"/>
      <c r="E1188" s="7"/>
      <c r="F1188" s="7"/>
    </row>
    <row r="1189" spans="1:6" ht="15.75" thickBot="1" x14ac:dyDescent="0.3">
      <c r="A1189" s="9" t="s">
        <v>15</v>
      </c>
      <c r="B1189" s="10" t="s">
        <v>16</v>
      </c>
      <c r="C1189" s="11" t="s">
        <v>17</v>
      </c>
      <c r="D1189" s="10" t="s">
        <v>18</v>
      </c>
      <c r="E1189" s="12" t="s">
        <v>19</v>
      </c>
      <c r="F1189" s="11" t="s">
        <v>20</v>
      </c>
    </row>
    <row r="1190" spans="1:6" ht="15.75" x14ac:dyDescent="0.25">
      <c r="A1190" s="13">
        <f>+A1188+0.01</f>
        <v>20.010000000000002</v>
      </c>
      <c r="B1190" s="14" t="s">
        <v>21</v>
      </c>
      <c r="C1190" s="15"/>
      <c r="D1190" s="15"/>
      <c r="E1190" s="16"/>
      <c r="F1190" s="17">
        <f>SUBTOTAL(9,F1191:F1192)</f>
        <v>0</v>
      </c>
    </row>
    <row r="1191" spans="1:6" ht="15.75" x14ac:dyDescent="0.25">
      <c r="A1191" s="18"/>
      <c r="B1191" s="2" t="s">
        <v>22</v>
      </c>
      <c r="C1191" s="19">
        <f>+[3]Medidas!F177</f>
        <v>185.91459999999998</v>
      </c>
      <c r="D1191" s="19" t="s">
        <v>23</v>
      </c>
      <c r="E1191" s="50"/>
      <c r="F1191" s="21">
        <f>+C1191*E1191</f>
        <v>0</v>
      </c>
    </row>
    <row r="1192" spans="1:6" ht="15.75" x14ac:dyDescent="0.25">
      <c r="A1192" s="18"/>
      <c r="B1192" s="2" t="s">
        <v>24</v>
      </c>
      <c r="C1192" s="19">
        <f>+[3]Medidas!F186</f>
        <v>89.795299999999997</v>
      </c>
      <c r="D1192" s="19" t="s">
        <v>23</v>
      </c>
      <c r="E1192" s="50"/>
      <c r="F1192" s="21">
        <f>+C1192*E1192</f>
        <v>0</v>
      </c>
    </row>
    <row r="1193" spans="1:6" ht="15.75" x14ac:dyDescent="0.25">
      <c r="A1193" s="13">
        <f>+A1190+0.01</f>
        <v>20.020000000000003</v>
      </c>
      <c r="B1193" s="14" t="s">
        <v>25</v>
      </c>
      <c r="C1193" s="15"/>
      <c r="D1193" s="15"/>
      <c r="E1193" s="16"/>
      <c r="F1193" s="17">
        <f>SUBTOTAL(9,F1194:F1196)</f>
        <v>0</v>
      </c>
    </row>
    <row r="1194" spans="1:6" ht="15.75" x14ac:dyDescent="0.25">
      <c r="A1194" s="18"/>
      <c r="B1194" s="2" t="s">
        <v>22</v>
      </c>
      <c r="C1194" s="19">
        <f>+[3]Medidas!F193</f>
        <v>137.31720000000001</v>
      </c>
      <c r="D1194" s="19" t="s">
        <v>23</v>
      </c>
      <c r="E1194" s="50"/>
      <c r="F1194" s="21">
        <f>+C1194*E1194</f>
        <v>0</v>
      </c>
    </row>
    <row r="1195" spans="1:6" ht="15.75" x14ac:dyDescent="0.25">
      <c r="A1195" s="18"/>
      <c r="B1195" s="2" t="s">
        <v>321</v>
      </c>
      <c r="C1195" s="19">
        <v>2</v>
      </c>
      <c r="D1195" s="19" t="s">
        <v>30</v>
      </c>
      <c r="E1195" s="50"/>
      <c r="F1195" s="21">
        <f>+C1195*E1195</f>
        <v>0</v>
      </c>
    </row>
    <row r="1196" spans="1:6" ht="15.75" x14ac:dyDescent="0.25">
      <c r="A1196" s="18"/>
      <c r="B1196" s="2" t="s">
        <v>26</v>
      </c>
      <c r="C1196" s="19">
        <v>15</v>
      </c>
      <c r="D1196" s="19" t="s">
        <v>27</v>
      </c>
      <c r="E1196" s="50"/>
      <c r="F1196" s="21">
        <f>+C1196*E1196</f>
        <v>0</v>
      </c>
    </row>
    <row r="1197" spans="1:6" ht="15.75" x14ac:dyDescent="0.25">
      <c r="A1197" s="13">
        <f>+A1193+0.01</f>
        <v>20.030000000000005</v>
      </c>
      <c r="B1197" s="14" t="s">
        <v>28</v>
      </c>
      <c r="C1197" s="15"/>
      <c r="D1197" s="15"/>
      <c r="E1197" s="16"/>
      <c r="F1197" s="17">
        <f>SUBTOTAL(9,F1198:F1199)</f>
        <v>0</v>
      </c>
    </row>
    <row r="1198" spans="1:6" ht="15.75" x14ac:dyDescent="0.25">
      <c r="A1198" s="18"/>
      <c r="B1198" s="2" t="s">
        <v>212</v>
      </c>
      <c r="C1198" s="19">
        <v>16</v>
      </c>
      <c r="D1198" s="19" t="s">
        <v>30</v>
      </c>
      <c r="E1198" s="50"/>
      <c r="F1198" s="21">
        <f>+C1198*E1198</f>
        <v>0</v>
      </c>
    </row>
    <row r="1199" spans="1:6" ht="15.75" x14ac:dyDescent="0.25">
      <c r="A1199" s="18"/>
      <c r="B1199" s="2" t="s">
        <v>59</v>
      </c>
      <c r="C1199" s="19">
        <v>2</v>
      </c>
      <c r="D1199" s="19" t="s">
        <v>30</v>
      </c>
      <c r="E1199" s="50"/>
      <c r="F1199" s="21">
        <f>+C1199*E1199</f>
        <v>0</v>
      </c>
    </row>
    <row r="1200" spans="1:6" ht="15.75" x14ac:dyDescent="0.25">
      <c r="A1200" s="13">
        <f>+A1197+0.01</f>
        <v>20.040000000000006</v>
      </c>
      <c r="B1200" s="14" t="s">
        <v>289</v>
      </c>
      <c r="C1200" s="15"/>
      <c r="D1200" s="15"/>
      <c r="E1200" s="16"/>
      <c r="F1200" s="17">
        <f>SUBTOTAL(9,F1201:F1203)</f>
        <v>0</v>
      </c>
    </row>
    <row r="1201" spans="1:6" ht="15.75" x14ac:dyDescent="0.25">
      <c r="A1201" s="18"/>
      <c r="B1201" s="2" t="s">
        <v>115</v>
      </c>
      <c r="C1201" s="19">
        <v>8.41</v>
      </c>
      <c r="D1201" s="19" t="s">
        <v>27</v>
      </c>
      <c r="E1201" s="50"/>
      <c r="F1201" s="21">
        <f>+C1201*E1201</f>
        <v>0</v>
      </c>
    </row>
    <row r="1202" spans="1:6" ht="15.75" x14ac:dyDescent="0.25">
      <c r="A1202" s="18"/>
      <c r="B1202" s="2" t="s">
        <v>325</v>
      </c>
      <c r="C1202" s="19">
        <v>1</v>
      </c>
      <c r="D1202" s="19" t="s">
        <v>30</v>
      </c>
      <c r="E1202" s="50"/>
      <c r="F1202" s="21">
        <f>+C1202*E1202</f>
        <v>0</v>
      </c>
    </row>
    <row r="1203" spans="1:6" ht="15.75" x14ac:dyDescent="0.25">
      <c r="A1203" s="18"/>
      <c r="B1203" s="2" t="s">
        <v>326</v>
      </c>
      <c r="C1203" s="19">
        <f>1.4*2</f>
        <v>2.8</v>
      </c>
      <c r="D1203" s="19" t="s">
        <v>27</v>
      </c>
      <c r="E1203" s="50"/>
      <c r="F1203" s="21">
        <f>+C1203*E1203</f>
        <v>0</v>
      </c>
    </row>
    <row r="1204" spans="1:6" ht="15.75" x14ac:dyDescent="0.25">
      <c r="A1204" s="13">
        <f>+A1200+0.01</f>
        <v>20.050000000000008</v>
      </c>
      <c r="B1204" s="14" t="s">
        <v>35</v>
      </c>
      <c r="C1204" s="15"/>
      <c r="D1204" s="15"/>
      <c r="E1204" s="16"/>
      <c r="F1204" s="17">
        <f>SUBTOTAL(9,F1205:F1210)</f>
        <v>0</v>
      </c>
    </row>
    <row r="1205" spans="1:6" ht="15.75" x14ac:dyDescent="0.25">
      <c r="A1205" s="18"/>
      <c r="B1205" s="2" t="s">
        <v>322</v>
      </c>
      <c r="C1205" s="19">
        <f>+C1188</f>
        <v>101.2084</v>
      </c>
      <c r="D1205" s="19" t="s">
        <v>23</v>
      </c>
      <c r="E1205" s="50"/>
      <c r="F1205" s="21">
        <f t="shared" ref="F1205:F1210" si="34">+C1205*E1205</f>
        <v>0</v>
      </c>
    </row>
    <row r="1206" spans="1:6" ht="15.75" x14ac:dyDescent="0.25">
      <c r="A1206" s="18"/>
      <c r="B1206" s="2" t="s">
        <v>63</v>
      </c>
      <c r="C1206" s="19">
        <f>+C1188</f>
        <v>101.2084</v>
      </c>
      <c r="D1206" s="19" t="s">
        <v>23</v>
      </c>
      <c r="E1206" s="50"/>
      <c r="F1206" s="21">
        <f t="shared" si="34"/>
        <v>0</v>
      </c>
    </row>
    <row r="1207" spans="1:6" ht="15.75" x14ac:dyDescent="0.25">
      <c r="A1207" s="18"/>
      <c r="B1207" s="2" t="s">
        <v>64</v>
      </c>
      <c r="C1207" s="19">
        <f>3.23+3.16+7.9+3.59+3.26+7.9+1.15+0.42+1.43+0.44+3.59+1.5+1.12+4.82+2+1.43+0.62+2.11+2.2+3+2+1.91+0.38+2.11+1.26</f>
        <v>62.529999999999987</v>
      </c>
      <c r="D1207" s="19" t="s">
        <v>27</v>
      </c>
      <c r="E1207" s="50"/>
      <c r="F1207" s="21">
        <f t="shared" si="34"/>
        <v>0</v>
      </c>
    </row>
    <row r="1208" spans="1:6" ht="15.75" x14ac:dyDescent="0.25">
      <c r="A1208" s="18"/>
      <c r="B1208" s="2" t="s">
        <v>327</v>
      </c>
      <c r="C1208" s="19">
        <v>3</v>
      </c>
      <c r="D1208" s="19" t="s">
        <v>30</v>
      </c>
      <c r="E1208" s="50"/>
      <c r="F1208" s="21">
        <f t="shared" si="34"/>
        <v>0</v>
      </c>
    </row>
    <row r="1209" spans="1:6" ht="15.75" x14ac:dyDescent="0.25">
      <c r="A1209" s="18"/>
      <c r="B1209" s="2" t="s">
        <v>290</v>
      </c>
      <c r="C1209" s="19">
        <v>1</v>
      </c>
      <c r="D1209" s="19" t="s">
        <v>23</v>
      </c>
      <c r="E1209" s="50"/>
      <c r="F1209" s="21">
        <f t="shared" si="34"/>
        <v>0</v>
      </c>
    </row>
    <row r="1210" spans="1:6" ht="15.75" x14ac:dyDescent="0.25">
      <c r="A1210" s="18"/>
      <c r="B1210" s="2" t="s">
        <v>116</v>
      </c>
      <c r="C1210" s="19">
        <v>1</v>
      </c>
      <c r="D1210" s="19" t="s">
        <v>23</v>
      </c>
      <c r="E1210" s="50"/>
      <c r="F1210" s="21">
        <f t="shared" si="34"/>
        <v>0</v>
      </c>
    </row>
    <row r="1211" spans="1:6" ht="15.75" x14ac:dyDescent="0.25">
      <c r="A1211" s="13">
        <f>+A1204+0.01</f>
        <v>20.060000000000009</v>
      </c>
      <c r="B1211" s="14" t="s">
        <v>36</v>
      </c>
      <c r="C1211" s="15"/>
      <c r="D1211" s="15"/>
      <c r="E1211" s="16"/>
      <c r="F1211" s="17">
        <f>SUBTOTAL(9,F1212:F1214)</f>
        <v>0</v>
      </c>
    </row>
    <row r="1212" spans="1:6" ht="15.75" x14ac:dyDescent="0.25">
      <c r="A1212" s="18"/>
      <c r="B1212" s="2" t="s">
        <v>37</v>
      </c>
      <c r="C1212" s="19">
        <v>2</v>
      </c>
      <c r="D1212" s="19" t="s">
        <v>30</v>
      </c>
      <c r="E1212" s="50"/>
      <c r="F1212" s="21">
        <f>+C1212*E1212</f>
        <v>0</v>
      </c>
    </row>
    <row r="1213" spans="1:6" ht="15.75" x14ac:dyDescent="0.25">
      <c r="A1213" s="18"/>
      <c r="B1213" s="2" t="s">
        <v>155</v>
      </c>
      <c r="C1213" s="19">
        <v>2</v>
      </c>
      <c r="D1213" s="19" t="s">
        <v>30</v>
      </c>
      <c r="E1213" s="50"/>
      <c r="F1213" s="21">
        <f>+C1213*E1213</f>
        <v>0</v>
      </c>
    </row>
    <row r="1214" spans="1:6" ht="15.75" x14ac:dyDescent="0.25">
      <c r="A1214" s="18"/>
      <c r="B1214" s="2" t="s">
        <v>328</v>
      </c>
      <c r="C1214" s="19">
        <v>2</v>
      </c>
      <c r="D1214" s="19" t="s">
        <v>30</v>
      </c>
      <c r="E1214" s="20"/>
      <c r="F1214" s="21">
        <f>+C1214*E1214</f>
        <v>0</v>
      </c>
    </row>
    <row r="1215" spans="1:6" ht="15.75" x14ac:dyDescent="0.25">
      <c r="A1215" s="13">
        <f>+A1211+0.01</f>
        <v>20.070000000000011</v>
      </c>
      <c r="B1215" s="14" t="s">
        <v>38</v>
      </c>
      <c r="C1215" s="15"/>
      <c r="D1215" s="15"/>
      <c r="E1215" s="16"/>
      <c r="F1215" s="17">
        <f>SUBTOTAL(9,F1216:F1218)</f>
        <v>0</v>
      </c>
    </row>
    <row r="1216" spans="1:6" ht="15.75" x14ac:dyDescent="0.25">
      <c r="A1216" s="18"/>
      <c r="B1216" s="2" t="s">
        <v>329</v>
      </c>
      <c r="C1216" s="19">
        <v>1</v>
      </c>
      <c r="D1216" s="19" t="s">
        <v>30</v>
      </c>
      <c r="E1216" s="50"/>
      <c r="F1216" s="21">
        <f>+C1216*E1216</f>
        <v>0</v>
      </c>
    </row>
    <row r="1217" spans="1:6" ht="15.75" x14ac:dyDescent="0.25">
      <c r="A1217" s="18"/>
      <c r="B1217" s="2" t="s">
        <v>215</v>
      </c>
      <c r="C1217" s="19">
        <v>2</v>
      </c>
      <c r="D1217" s="19" t="s">
        <v>30</v>
      </c>
      <c r="E1217" s="50"/>
      <c r="F1217" s="21">
        <f>+C1217*E1217</f>
        <v>0</v>
      </c>
    </row>
    <row r="1218" spans="1:6" ht="15.75" x14ac:dyDescent="0.25">
      <c r="A1218" s="18"/>
      <c r="B1218" s="2" t="s">
        <v>121</v>
      </c>
      <c r="C1218" s="19">
        <v>1</v>
      </c>
      <c r="D1218" s="19" t="s">
        <v>30</v>
      </c>
      <c r="E1218" s="50"/>
      <c r="F1218" s="21">
        <f>+C1218*E1218</f>
        <v>0</v>
      </c>
    </row>
    <row r="1219" spans="1:6" ht="15.75" x14ac:dyDescent="0.25">
      <c r="A1219" s="13">
        <f>+A1215+0.01</f>
        <v>20.080000000000013</v>
      </c>
      <c r="B1219" s="14" t="s">
        <v>40</v>
      </c>
      <c r="C1219" s="15"/>
      <c r="D1219" s="15"/>
      <c r="E1219" s="16"/>
      <c r="F1219" s="17">
        <f>SUBTOTAL(9,F1220:F1221)</f>
        <v>0</v>
      </c>
    </row>
    <row r="1220" spans="1:6" ht="15.75" x14ac:dyDescent="0.25">
      <c r="A1220" s="18"/>
      <c r="B1220" s="2" t="s">
        <v>42</v>
      </c>
      <c r="C1220" s="19">
        <v>2</v>
      </c>
      <c r="D1220" s="19" t="s">
        <v>30</v>
      </c>
      <c r="E1220" s="50"/>
      <c r="F1220" s="21">
        <f>+C1220*E1220</f>
        <v>0</v>
      </c>
    </row>
    <row r="1221" spans="1:6" ht="15.75" x14ac:dyDescent="0.25">
      <c r="A1221" s="18"/>
      <c r="B1221" s="2" t="s">
        <v>41</v>
      </c>
      <c r="C1221" s="19">
        <v>2</v>
      </c>
      <c r="D1221" s="19" t="s">
        <v>30</v>
      </c>
      <c r="E1221" s="50"/>
      <c r="F1221" s="21">
        <f>+C1221*E1221</f>
        <v>0</v>
      </c>
    </row>
    <row r="1222" spans="1:6" s="22" customFormat="1" ht="15.75" x14ac:dyDescent="0.25">
      <c r="A1222" s="13">
        <f>+A1219+0.01</f>
        <v>20.090000000000014</v>
      </c>
      <c r="B1222" s="14" t="s">
        <v>43</v>
      </c>
      <c r="C1222" s="15"/>
      <c r="D1222" s="15"/>
      <c r="E1222" s="16"/>
      <c r="F1222" s="17">
        <f>SUBTOTAL(9,F1223:F1223)</f>
        <v>0</v>
      </c>
    </row>
    <row r="1223" spans="1:6" ht="15.75" x14ac:dyDescent="0.25">
      <c r="A1223" s="18"/>
      <c r="B1223" s="2" t="s">
        <v>68</v>
      </c>
      <c r="C1223" s="19">
        <v>4</v>
      </c>
      <c r="D1223" s="19" t="s">
        <v>30</v>
      </c>
      <c r="E1223" s="50"/>
      <c r="F1223" s="21">
        <f>+C1223*E1223</f>
        <v>0</v>
      </c>
    </row>
    <row r="1224" spans="1:6" ht="15.75" x14ac:dyDescent="0.25">
      <c r="A1224" s="13">
        <f>+A1222+0.01</f>
        <v>20.100000000000016</v>
      </c>
      <c r="B1224" s="14" t="s">
        <v>69</v>
      </c>
      <c r="C1224" s="15"/>
      <c r="D1224" s="15"/>
      <c r="E1224" s="16"/>
      <c r="F1224" s="17">
        <f>SUBTOTAL(9,F1225:F1226)</f>
        <v>0</v>
      </c>
    </row>
    <row r="1225" spans="1:6" ht="15.75" x14ac:dyDescent="0.25">
      <c r="A1225" s="18"/>
      <c r="B1225" s="2" t="s">
        <v>71</v>
      </c>
      <c r="C1225" s="19">
        <v>2</v>
      </c>
      <c r="D1225" s="19" t="s">
        <v>30</v>
      </c>
      <c r="E1225" s="50"/>
      <c r="F1225" s="21">
        <f>+C1225*E1225</f>
        <v>0</v>
      </c>
    </row>
    <row r="1226" spans="1:6" ht="15.75" x14ac:dyDescent="0.25">
      <c r="A1226" s="18"/>
      <c r="B1226" s="2" t="s">
        <v>73</v>
      </c>
      <c r="C1226" s="19">
        <v>2</v>
      </c>
      <c r="D1226" s="19" t="s">
        <v>30</v>
      </c>
      <c r="E1226" s="50"/>
      <c r="F1226" s="21">
        <f>+C1226*E1226</f>
        <v>0</v>
      </c>
    </row>
    <row r="1227" spans="1:6" ht="15.75" x14ac:dyDescent="0.25">
      <c r="A1227" s="13">
        <f>+A1224+0.01</f>
        <v>20.110000000000017</v>
      </c>
      <c r="B1227" s="14" t="s">
        <v>72</v>
      </c>
      <c r="C1227" s="15"/>
      <c r="D1227" s="15"/>
      <c r="E1227" s="16"/>
      <c r="F1227" s="17">
        <f>SUBTOTAL(9,F1228:F1228)</f>
        <v>0</v>
      </c>
    </row>
    <row r="1228" spans="1:6" ht="15.75" x14ac:dyDescent="0.25">
      <c r="A1228" s="18"/>
      <c r="B1228" s="2" t="s">
        <v>74</v>
      </c>
      <c r="C1228" s="19">
        <v>3</v>
      </c>
      <c r="D1228" s="19" t="s">
        <v>30</v>
      </c>
      <c r="E1228" s="50"/>
      <c r="F1228" s="21">
        <f>+C1228*E1228</f>
        <v>0</v>
      </c>
    </row>
    <row r="1229" spans="1:6" ht="15.75" x14ac:dyDescent="0.25">
      <c r="A1229" s="13">
        <f>+A1227+0.01</f>
        <v>20.120000000000019</v>
      </c>
      <c r="B1229" s="14" t="s">
        <v>75</v>
      </c>
      <c r="C1229" s="15"/>
      <c r="D1229" s="15"/>
      <c r="E1229" s="16"/>
      <c r="F1229" s="17">
        <f>SUBTOTAL(9,F1230:F1230)</f>
        <v>0</v>
      </c>
    </row>
    <row r="1230" spans="1:6" ht="15.75" x14ac:dyDescent="0.25">
      <c r="A1230" s="18"/>
      <c r="B1230" s="2" t="s">
        <v>147</v>
      </c>
      <c r="C1230" s="19">
        <v>1</v>
      </c>
      <c r="D1230" s="19" t="s">
        <v>30</v>
      </c>
      <c r="E1230" s="20"/>
      <c r="F1230" s="21">
        <f>+C1230*E1230</f>
        <v>0</v>
      </c>
    </row>
    <row r="1231" spans="1:6" ht="15.75" x14ac:dyDescent="0.25">
      <c r="A1231" s="13">
        <f>+A1229+0.01</f>
        <v>20.13000000000002</v>
      </c>
      <c r="B1231" s="14" t="s">
        <v>44</v>
      </c>
      <c r="C1231" s="15"/>
      <c r="D1231" s="15"/>
      <c r="E1231" s="16"/>
      <c r="F1231" s="17">
        <f>SUBTOTAL(9,F1232:F1234)</f>
        <v>0</v>
      </c>
    </row>
    <row r="1232" spans="1:6" ht="15.75" x14ac:dyDescent="0.25">
      <c r="A1232" s="18"/>
      <c r="B1232" s="2" t="s">
        <v>113</v>
      </c>
      <c r="C1232" s="19">
        <v>2</v>
      </c>
      <c r="D1232" s="19" t="s">
        <v>30</v>
      </c>
      <c r="E1232" s="50"/>
      <c r="F1232" s="21">
        <f>+C1232*E1232</f>
        <v>0</v>
      </c>
    </row>
    <row r="1233" spans="1:6" ht="15.75" x14ac:dyDescent="0.25">
      <c r="A1233" s="18"/>
      <c r="B1233" s="2" t="s">
        <v>45</v>
      </c>
      <c r="C1233" s="19">
        <v>2</v>
      </c>
      <c r="D1233" s="19" t="s">
        <v>30</v>
      </c>
      <c r="E1233" s="50"/>
      <c r="F1233" s="21">
        <f>+C1233*E1233</f>
        <v>0</v>
      </c>
    </row>
    <row r="1234" spans="1:6" ht="15.75" x14ac:dyDescent="0.25">
      <c r="A1234" s="18"/>
      <c r="B1234" s="2" t="s">
        <v>77</v>
      </c>
      <c r="C1234" s="19">
        <v>13</v>
      </c>
      <c r="D1234" s="19" t="s">
        <v>30</v>
      </c>
      <c r="E1234" s="20"/>
      <c r="F1234" s="21">
        <f>+C1234*E1234</f>
        <v>0</v>
      </c>
    </row>
    <row r="1235" spans="1:6" ht="15.75" x14ac:dyDescent="0.25">
      <c r="A1235" s="13">
        <f>+A1231+0.01</f>
        <v>20.140000000000022</v>
      </c>
      <c r="B1235" s="14" t="s">
        <v>46</v>
      </c>
      <c r="C1235" s="15"/>
      <c r="D1235" s="15"/>
      <c r="E1235" s="16"/>
      <c r="F1235" s="17">
        <f>SUBTOTAL(9,F1236:F1236)</f>
        <v>0</v>
      </c>
    </row>
    <row r="1236" spans="1:6" ht="15.75" x14ac:dyDescent="0.25">
      <c r="A1236" s="18"/>
      <c r="B1236" s="2" t="s">
        <v>47</v>
      </c>
      <c r="C1236" s="19">
        <v>1</v>
      </c>
      <c r="D1236" s="19" t="s">
        <v>30</v>
      </c>
      <c r="E1236" s="50"/>
      <c r="F1236" s="21">
        <f>+C1236*E1236</f>
        <v>0</v>
      </c>
    </row>
    <row r="1237" spans="1:6" ht="15.75" x14ac:dyDescent="0.25">
      <c r="A1237" s="13">
        <f>+A1235+0.01</f>
        <v>20.150000000000023</v>
      </c>
      <c r="B1237" s="14" t="s">
        <v>2</v>
      </c>
      <c r="C1237" s="15"/>
      <c r="D1237" s="15"/>
      <c r="E1237" s="16"/>
      <c r="F1237" s="17">
        <f>SUBTOTAL(9,F1238:F1243)</f>
        <v>0</v>
      </c>
    </row>
    <row r="1238" spans="1:6" ht="15.75" x14ac:dyDescent="0.25">
      <c r="A1238" s="18"/>
      <c r="B1238" s="2" t="s">
        <v>330</v>
      </c>
      <c r="C1238" s="19">
        <v>1</v>
      </c>
      <c r="D1238" s="19" t="s">
        <v>30</v>
      </c>
      <c r="E1238" s="50"/>
      <c r="F1238" s="21">
        <f t="shared" ref="F1238:F1243" si="35">+C1238*E1238</f>
        <v>0</v>
      </c>
    </row>
    <row r="1239" spans="1:6" ht="15.75" x14ac:dyDescent="0.25">
      <c r="A1239" s="18"/>
      <c r="B1239" s="2" t="s">
        <v>48</v>
      </c>
      <c r="C1239" s="19">
        <v>3</v>
      </c>
      <c r="D1239" s="19" t="s">
        <v>30</v>
      </c>
      <c r="E1239" s="50"/>
      <c r="F1239" s="21">
        <f t="shared" si="35"/>
        <v>0</v>
      </c>
    </row>
    <row r="1240" spans="1:6" ht="15.75" x14ac:dyDescent="0.25">
      <c r="A1240" s="18"/>
      <c r="B1240" s="2" t="s">
        <v>106</v>
      </c>
      <c r="C1240" s="19">
        <v>1</v>
      </c>
      <c r="D1240" s="19" t="s">
        <v>30</v>
      </c>
      <c r="E1240" s="50"/>
      <c r="F1240" s="21">
        <f t="shared" si="35"/>
        <v>0</v>
      </c>
    </row>
    <row r="1241" spans="1:6" ht="15.75" x14ac:dyDescent="0.25">
      <c r="A1241" s="18"/>
      <c r="B1241" s="2" t="s">
        <v>107</v>
      </c>
      <c r="C1241" s="19">
        <v>1</v>
      </c>
      <c r="D1241" s="19" t="s">
        <v>30</v>
      </c>
      <c r="E1241" s="50"/>
      <c r="F1241" s="21">
        <f t="shared" si="35"/>
        <v>0</v>
      </c>
    </row>
    <row r="1242" spans="1:6" ht="15.75" x14ac:dyDescent="0.25">
      <c r="A1242" s="18"/>
      <c r="B1242" s="2" t="s">
        <v>109</v>
      </c>
      <c r="C1242" s="19">
        <v>1</v>
      </c>
      <c r="D1242" s="19" t="s">
        <v>30</v>
      </c>
      <c r="E1242" s="50"/>
      <c r="F1242" s="21">
        <f t="shared" si="35"/>
        <v>0</v>
      </c>
    </row>
    <row r="1243" spans="1:6" ht="15.75" x14ac:dyDescent="0.25">
      <c r="A1243" s="18"/>
      <c r="B1243" s="2" t="s">
        <v>49</v>
      </c>
      <c r="C1243" s="19">
        <v>1</v>
      </c>
      <c r="D1243" s="19" t="s">
        <v>30</v>
      </c>
      <c r="E1243" s="50"/>
      <c r="F1243" s="21">
        <f t="shared" si="35"/>
        <v>0</v>
      </c>
    </row>
    <row r="1244" spans="1:6" ht="15.75" x14ac:dyDescent="0.25">
      <c r="A1244" s="13">
        <f>+A1237+0.01</f>
        <v>20.160000000000025</v>
      </c>
      <c r="B1244" s="14" t="s">
        <v>11</v>
      </c>
      <c r="C1244" s="15"/>
      <c r="D1244" s="15"/>
      <c r="E1244" s="16"/>
      <c r="F1244" s="17">
        <f>SUBTOTAL(9,F1245:F1246)</f>
        <v>0</v>
      </c>
    </row>
    <row r="1245" spans="1:6" ht="15.75" x14ac:dyDescent="0.25">
      <c r="A1245" s="18"/>
      <c r="B1245" s="2" t="s">
        <v>124</v>
      </c>
      <c r="C1245" s="19">
        <v>1</v>
      </c>
      <c r="D1245" s="19" t="s">
        <v>30</v>
      </c>
      <c r="E1245" s="50"/>
      <c r="F1245" s="21">
        <f>+C1245*E1245</f>
        <v>0</v>
      </c>
    </row>
    <row r="1246" spans="1:6" ht="15.75" x14ac:dyDescent="0.25">
      <c r="A1246" s="18"/>
      <c r="B1246" s="2" t="s">
        <v>82</v>
      </c>
      <c r="C1246" s="19">
        <v>2</v>
      </c>
      <c r="D1246" s="19" t="s">
        <v>30</v>
      </c>
      <c r="E1246" s="50"/>
      <c r="F1246" s="21">
        <f>+C1246*E1246</f>
        <v>0</v>
      </c>
    </row>
    <row r="1247" spans="1:6" ht="15.75" x14ac:dyDescent="0.25">
      <c r="A1247" s="13">
        <f>+A1244+0.01</f>
        <v>20.170000000000027</v>
      </c>
      <c r="B1247" s="14" t="s">
        <v>3</v>
      </c>
      <c r="C1247" s="15"/>
      <c r="D1247" s="15"/>
      <c r="E1247" s="16"/>
      <c r="F1247" s="17">
        <f>SUBTOTAL(9,F1248:F1249)</f>
        <v>0</v>
      </c>
    </row>
    <row r="1248" spans="1:6" ht="15.75" x14ac:dyDescent="0.25">
      <c r="A1248" s="18"/>
      <c r="B1248" s="2" t="s">
        <v>85</v>
      </c>
      <c r="C1248" s="19">
        <v>1</v>
      </c>
      <c r="D1248" s="19" t="s">
        <v>30</v>
      </c>
      <c r="E1248" s="50"/>
      <c r="F1248" s="21">
        <f>+C1248*E1248</f>
        <v>0</v>
      </c>
    </row>
    <row r="1249" spans="1:6" ht="15.75" x14ac:dyDescent="0.25">
      <c r="A1249" s="18"/>
      <c r="B1249" s="2" t="s">
        <v>51</v>
      </c>
      <c r="C1249" s="19">
        <v>1</v>
      </c>
      <c r="D1249" s="19" t="s">
        <v>0</v>
      </c>
      <c r="E1249" s="50"/>
      <c r="F1249" s="21">
        <f>+C1249*E1249</f>
        <v>0</v>
      </c>
    </row>
    <row r="1250" spans="1:6" ht="15.75" x14ac:dyDescent="0.25">
      <c r="A1250" s="13">
        <f>+A1247+0.01</f>
        <v>20.180000000000028</v>
      </c>
      <c r="B1250" s="14" t="s">
        <v>86</v>
      </c>
      <c r="C1250" s="15"/>
      <c r="D1250" s="15"/>
      <c r="E1250" s="16"/>
      <c r="F1250" s="17">
        <f>SUBTOTAL(9,F1251:F1252)</f>
        <v>0</v>
      </c>
    </row>
    <row r="1251" spans="1:6" ht="15.75" x14ac:dyDescent="0.25">
      <c r="A1251" s="18"/>
      <c r="B1251" s="2" t="s">
        <v>331</v>
      </c>
      <c r="C1251" s="19">
        <v>4</v>
      </c>
      <c r="D1251" s="19" t="s">
        <v>30</v>
      </c>
      <c r="E1251" s="50"/>
      <c r="F1251" s="21">
        <f>+C1251*E1251</f>
        <v>0</v>
      </c>
    </row>
    <row r="1252" spans="1:6" ht="15.75" x14ac:dyDescent="0.25">
      <c r="A1252" s="18"/>
      <c r="B1252" s="2" t="s">
        <v>332</v>
      </c>
      <c r="C1252" s="19">
        <v>1</v>
      </c>
      <c r="D1252" s="19" t="s">
        <v>30</v>
      </c>
      <c r="E1252" s="50"/>
      <c r="F1252" s="21">
        <f>+C1252*E1252</f>
        <v>0</v>
      </c>
    </row>
    <row r="1253" spans="1:6" ht="15.75" x14ac:dyDescent="0.25">
      <c r="A1253" s="13">
        <f>+A1250+0.01</f>
        <v>20.19000000000003</v>
      </c>
      <c r="B1253" s="14" t="s">
        <v>89</v>
      </c>
      <c r="C1253" s="15"/>
      <c r="D1253" s="15"/>
      <c r="E1253" s="16"/>
      <c r="F1253" s="17">
        <f>SUBTOTAL(9,F1254:F1255)</f>
        <v>0</v>
      </c>
    </row>
    <row r="1254" spans="1:6" ht="15.75" x14ac:dyDescent="0.25">
      <c r="A1254" s="18"/>
      <c r="B1254" s="2" t="s">
        <v>90</v>
      </c>
      <c r="C1254" s="19">
        <v>1</v>
      </c>
      <c r="D1254" s="19" t="s">
        <v>30</v>
      </c>
      <c r="E1254" s="50"/>
      <c r="F1254" s="21">
        <f>+C1254*E1254</f>
        <v>0</v>
      </c>
    </row>
    <row r="1255" spans="1:6" ht="15.75" x14ac:dyDescent="0.25">
      <c r="A1255" s="18"/>
      <c r="B1255" s="2" t="s">
        <v>91</v>
      </c>
      <c r="C1255" s="19">
        <v>1</v>
      </c>
      <c r="D1255" s="19" t="s">
        <v>30</v>
      </c>
      <c r="E1255" s="50"/>
      <c r="F1255" s="21">
        <f>+C1255*E1255</f>
        <v>0</v>
      </c>
    </row>
    <row r="1256" spans="1:6" ht="15.75" x14ac:dyDescent="0.25">
      <c r="A1256" s="13">
        <f>+A1253+0.01</f>
        <v>20.200000000000031</v>
      </c>
      <c r="B1256" s="14" t="s">
        <v>52</v>
      </c>
      <c r="C1256" s="15"/>
      <c r="D1256" s="15"/>
      <c r="E1256" s="16"/>
      <c r="F1256" s="17">
        <f>SUBTOTAL(9,F1257:F1257)</f>
        <v>0</v>
      </c>
    </row>
    <row r="1257" spans="1:6" ht="15.75" x14ac:dyDescent="0.25">
      <c r="A1257" s="18"/>
      <c r="B1257" s="2" t="s">
        <v>53</v>
      </c>
      <c r="C1257" s="19">
        <v>2</v>
      </c>
      <c r="D1257" s="19" t="s">
        <v>30</v>
      </c>
      <c r="E1257" s="50"/>
      <c r="F1257" s="21">
        <f>+C1257*E1257</f>
        <v>0</v>
      </c>
    </row>
    <row r="1258" spans="1:6" ht="15.75" x14ac:dyDescent="0.25">
      <c r="A1258" s="13">
        <f>+A1256+0.01</f>
        <v>20.210000000000033</v>
      </c>
      <c r="B1258" s="14" t="s">
        <v>13</v>
      </c>
      <c r="C1258" s="15"/>
      <c r="D1258" s="15"/>
      <c r="E1258" s="16"/>
      <c r="F1258" s="17">
        <f>SUBTOTAL(9,F1259:F1261)</f>
        <v>0</v>
      </c>
    </row>
    <row r="1259" spans="1:6" ht="15.75" x14ac:dyDescent="0.25">
      <c r="A1259" s="18"/>
      <c r="B1259" s="2" t="s">
        <v>95</v>
      </c>
      <c r="C1259" s="19">
        <v>1</v>
      </c>
      <c r="D1259" s="19" t="s">
        <v>30</v>
      </c>
      <c r="E1259" s="50"/>
      <c r="F1259" s="21">
        <f>+C1259*E1259</f>
        <v>0</v>
      </c>
    </row>
    <row r="1260" spans="1:6" ht="15.75" x14ac:dyDescent="0.25">
      <c r="A1260" s="18"/>
      <c r="B1260" s="2" t="s">
        <v>303</v>
      </c>
      <c r="C1260" s="19">
        <v>1</v>
      </c>
      <c r="D1260" s="19" t="s">
        <v>30</v>
      </c>
      <c r="E1260" s="50"/>
      <c r="F1260" s="21">
        <f>+C1260*E1260</f>
        <v>0</v>
      </c>
    </row>
    <row r="1261" spans="1:6" ht="15.75" x14ac:dyDescent="0.25">
      <c r="A1261" s="18"/>
      <c r="B1261" s="2" t="s">
        <v>96</v>
      </c>
      <c r="C1261" s="19">
        <v>1</v>
      </c>
      <c r="D1261" s="19" t="s">
        <v>30</v>
      </c>
      <c r="E1261" s="50"/>
      <c r="F1261" s="21">
        <f>+C1261*E1261</f>
        <v>0</v>
      </c>
    </row>
    <row r="1262" spans="1:6" ht="15.75" x14ac:dyDescent="0.25">
      <c r="A1262" s="13">
        <f>+A1258+0.01</f>
        <v>20.220000000000034</v>
      </c>
      <c r="B1262" s="14" t="s">
        <v>97</v>
      </c>
      <c r="C1262" s="15"/>
      <c r="D1262" s="15"/>
      <c r="E1262" s="16"/>
      <c r="F1262" s="17">
        <f>SUBTOTAL(9,F1263:F1267)</f>
        <v>0</v>
      </c>
    </row>
    <row r="1263" spans="1:6" ht="15.75" x14ac:dyDescent="0.25">
      <c r="A1263" s="18"/>
      <c r="B1263" s="2" t="s">
        <v>112</v>
      </c>
      <c r="C1263" s="19">
        <v>1</v>
      </c>
      <c r="D1263" s="19" t="s">
        <v>30</v>
      </c>
      <c r="E1263" s="20"/>
      <c r="F1263" s="21">
        <f>+C1263*E1263</f>
        <v>0</v>
      </c>
    </row>
    <row r="1264" spans="1:6" ht="15.75" x14ac:dyDescent="0.25">
      <c r="A1264" s="18"/>
      <c r="B1264" s="2" t="s">
        <v>98</v>
      </c>
      <c r="C1264" s="19">
        <v>1</v>
      </c>
      <c r="D1264" s="19" t="s">
        <v>30</v>
      </c>
      <c r="E1264" s="20"/>
      <c r="F1264" s="21">
        <f>+C1264*E1264</f>
        <v>0</v>
      </c>
    </row>
    <row r="1265" spans="1:6" ht="15.75" x14ac:dyDescent="0.25">
      <c r="A1265" s="18"/>
      <c r="B1265" s="2" t="s">
        <v>99</v>
      </c>
      <c r="C1265" s="19">
        <v>1</v>
      </c>
      <c r="D1265" s="19" t="s">
        <v>30</v>
      </c>
      <c r="E1265" s="20"/>
      <c r="F1265" s="21">
        <f>+C1265*E1265</f>
        <v>0</v>
      </c>
    </row>
    <row r="1266" spans="1:6" ht="15.75" x14ac:dyDescent="0.25">
      <c r="A1266" s="18"/>
      <c r="B1266" s="2" t="s">
        <v>101</v>
      </c>
      <c r="C1266" s="19">
        <v>1</v>
      </c>
      <c r="D1266" s="19" t="s">
        <v>30</v>
      </c>
      <c r="E1266" s="20"/>
      <c r="F1266" s="21">
        <f>+C1266*E1266</f>
        <v>0</v>
      </c>
    </row>
    <row r="1267" spans="1:6" ht="15.75" x14ac:dyDescent="0.25">
      <c r="A1267" s="18"/>
      <c r="B1267" s="2" t="s">
        <v>102</v>
      </c>
      <c r="C1267" s="19">
        <v>1</v>
      </c>
      <c r="D1267" s="19" t="s">
        <v>30</v>
      </c>
      <c r="E1267" s="50"/>
      <c r="F1267" s="21">
        <f>+C1267*E1267</f>
        <v>0</v>
      </c>
    </row>
    <row r="1268" spans="1:6" ht="15.75" x14ac:dyDescent="0.25">
      <c r="A1268" s="13">
        <f>+A1262+0.01</f>
        <v>20.230000000000036</v>
      </c>
      <c r="B1268" s="14" t="s">
        <v>103</v>
      </c>
      <c r="C1268" s="15"/>
      <c r="D1268" s="15"/>
      <c r="E1268" s="16"/>
      <c r="F1268" s="17">
        <f>SUBTOTAL(9,F1269:F1269)</f>
        <v>0</v>
      </c>
    </row>
    <row r="1269" spans="1:6" ht="15.75" x14ac:dyDescent="0.25">
      <c r="A1269" s="18"/>
      <c r="B1269" s="2" t="s">
        <v>103</v>
      </c>
      <c r="C1269" s="19">
        <v>2</v>
      </c>
      <c r="D1269" s="19" t="s">
        <v>30</v>
      </c>
      <c r="E1269" s="50"/>
      <c r="F1269" s="21">
        <f>+C1269*E1269</f>
        <v>0</v>
      </c>
    </row>
    <row r="1270" spans="1:6" ht="15.75" x14ac:dyDescent="0.25">
      <c r="A1270" s="13">
        <f>+A1268+0.01</f>
        <v>20.240000000000038</v>
      </c>
      <c r="B1270" s="14" t="s">
        <v>54</v>
      </c>
      <c r="C1270" s="15"/>
      <c r="D1270" s="15"/>
      <c r="E1270" s="16"/>
      <c r="F1270" s="17">
        <f>SUBTOTAL(9,F1271:F1271)</f>
        <v>0</v>
      </c>
    </row>
    <row r="1271" spans="1:6" ht="15.75" x14ac:dyDescent="0.25">
      <c r="A1271" s="18"/>
      <c r="B1271" s="2" t="s">
        <v>55</v>
      </c>
      <c r="C1271" s="19">
        <v>8.01</v>
      </c>
      <c r="D1271" s="19" t="s">
        <v>27</v>
      </c>
      <c r="E1271" s="50"/>
      <c r="F1271" s="21">
        <f>+C1271*E1271</f>
        <v>0</v>
      </c>
    </row>
    <row r="1272" spans="1:6" ht="15.75" x14ac:dyDescent="0.25">
      <c r="A1272" s="13">
        <f>+A1270+0.01</f>
        <v>20.250000000000039</v>
      </c>
      <c r="B1272" s="14" t="s">
        <v>150</v>
      </c>
      <c r="C1272" s="15"/>
      <c r="D1272" s="15"/>
      <c r="E1272" s="16"/>
      <c r="F1272" s="17">
        <f>SUBTOTAL(9,F1273:F1273)</f>
        <v>0</v>
      </c>
    </row>
    <row r="1273" spans="1:6" ht="15.75" x14ac:dyDescent="0.25">
      <c r="A1273" s="18"/>
      <c r="C1273" s="19"/>
      <c r="D1273" s="19"/>
      <c r="E1273" s="20"/>
      <c r="F1273" s="54"/>
    </row>
    <row r="1274" spans="1:6" ht="15.75" x14ac:dyDescent="0.25">
      <c r="A1274" s="18"/>
      <c r="C1274" s="19"/>
      <c r="D1274" s="19"/>
      <c r="E1274" s="20"/>
      <c r="F1274" s="54">
        <f>SUBTOTAL(9,F1190:F1273)</f>
        <v>0</v>
      </c>
    </row>
    <row r="1275" spans="1:6" ht="19.5" thickBot="1" x14ac:dyDescent="0.35">
      <c r="A1275" s="52">
        <f>+A1188+1</f>
        <v>21</v>
      </c>
      <c r="B1275" s="6" t="s">
        <v>333</v>
      </c>
      <c r="C1275" s="47">
        <f>+[3]Medidas!H196</f>
        <v>27.5931</v>
      </c>
      <c r="D1275" s="8"/>
      <c r="E1275" s="7"/>
      <c r="F1275" s="7"/>
    </row>
    <row r="1276" spans="1:6" ht="15.75" thickBot="1" x14ac:dyDescent="0.3">
      <c r="A1276" s="9" t="s">
        <v>15</v>
      </c>
      <c r="B1276" s="10" t="s">
        <v>16</v>
      </c>
      <c r="C1276" s="11" t="s">
        <v>17</v>
      </c>
      <c r="D1276" s="10" t="s">
        <v>18</v>
      </c>
      <c r="E1276" s="12" t="s">
        <v>19</v>
      </c>
      <c r="F1276" s="11" t="s">
        <v>20</v>
      </c>
    </row>
    <row r="1277" spans="1:6" ht="15.75" x14ac:dyDescent="0.25">
      <c r="A1277" s="13">
        <f>+A1275+0.01</f>
        <v>21.01</v>
      </c>
      <c r="B1277" s="14" t="s">
        <v>21</v>
      </c>
      <c r="C1277" s="15"/>
      <c r="D1277" s="15"/>
      <c r="E1277" s="16"/>
      <c r="F1277" s="17">
        <f>SUBTOTAL(9,F1278:F1279)</f>
        <v>0</v>
      </c>
    </row>
    <row r="1278" spans="1:6" ht="15.75" x14ac:dyDescent="0.25">
      <c r="A1278" s="18"/>
      <c r="B1278" s="2" t="s">
        <v>22</v>
      </c>
      <c r="C1278" s="19">
        <f>+[3]Medidas!F201</f>
        <v>65.772999999999996</v>
      </c>
      <c r="D1278" s="19" t="s">
        <v>23</v>
      </c>
      <c r="E1278" s="50"/>
      <c r="F1278" s="21">
        <f>+C1278*E1278</f>
        <v>0</v>
      </c>
    </row>
    <row r="1279" spans="1:6" ht="15.75" x14ac:dyDescent="0.25">
      <c r="A1279" s="18"/>
      <c r="B1279" s="2" t="s">
        <v>24</v>
      </c>
      <c r="C1279" s="19">
        <f>+[3]Medidas!F207</f>
        <v>23.8506</v>
      </c>
      <c r="D1279" s="19" t="s">
        <v>23</v>
      </c>
      <c r="E1279" s="50"/>
      <c r="F1279" s="21">
        <f>+C1279*E1279</f>
        <v>0</v>
      </c>
    </row>
    <row r="1280" spans="1:6" ht="15.75" x14ac:dyDescent="0.25">
      <c r="A1280" s="13">
        <f>+A1277+0.01</f>
        <v>21.020000000000003</v>
      </c>
      <c r="B1280" s="14" t="s">
        <v>25</v>
      </c>
      <c r="C1280" s="15"/>
      <c r="D1280" s="15"/>
      <c r="E1280" s="16"/>
      <c r="F1280" s="17">
        <f>SUBTOTAL(9,F1281:F1282)</f>
        <v>0</v>
      </c>
    </row>
    <row r="1281" spans="1:6" ht="15.75" x14ac:dyDescent="0.25">
      <c r="A1281" s="18"/>
      <c r="B1281" s="2" t="s">
        <v>22</v>
      </c>
      <c r="C1281" s="19">
        <f>+[3]Medidas!F213</f>
        <v>46.546800000000005</v>
      </c>
      <c r="D1281" s="19" t="s">
        <v>23</v>
      </c>
      <c r="E1281" s="50"/>
      <c r="F1281" s="21">
        <f>+C1281*E1281</f>
        <v>0</v>
      </c>
    </row>
    <row r="1282" spans="1:6" ht="15.75" x14ac:dyDescent="0.25">
      <c r="A1282" s="18"/>
      <c r="B1282" s="2" t="s">
        <v>26</v>
      </c>
      <c r="C1282" s="19">
        <v>15</v>
      </c>
      <c r="D1282" s="19" t="s">
        <v>27</v>
      </c>
      <c r="E1282" s="50"/>
      <c r="F1282" s="21">
        <f>+C1282*E1282</f>
        <v>0</v>
      </c>
    </row>
    <row r="1283" spans="1:6" ht="15.75" x14ac:dyDescent="0.25">
      <c r="A1283" s="13">
        <f>+A1280+0.01</f>
        <v>21.030000000000005</v>
      </c>
      <c r="B1283" s="14" t="s">
        <v>28</v>
      </c>
      <c r="C1283" s="15"/>
      <c r="D1283" s="15"/>
      <c r="E1283" s="16"/>
      <c r="F1283" s="17">
        <f>SUBTOTAL(9,F1284:F1286)</f>
        <v>0</v>
      </c>
    </row>
    <row r="1284" spans="1:6" ht="15.75" x14ac:dyDescent="0.25">
      <c r="A1284" s="18"/>
      <c r="B1284" s="2" t="s">
        <v>212</v>
      </c>
      <c r="C1284" s="19">
        <v>10</v>
      </c>
      <c r="D1284" s="19" t="s">
        <v>30</v>
      </c>
      <c r="E1284" s="50"/>
      <c r="F1284" s="21">
        <f>+C1284*E1284</f>
        <v>0</v>
      </c>
    </row>
    <row r="1285" spans="1:6" ht="15.75" x14ac:dyDescent="0.25">
      <c r="A1285" s="18"/>
      <c r="B1285" s="2" t="s">
        <v>280</v>
      </c>
      <c r="C1285" s="19">
        <v>1</v>
      </c>
      <c r="D1285" s="19" t="s">
        <v>30</v>
      </c>
      <c r="E1285" s="50"/>
      <c r="F1285" s="21">
        <f>+C1285*E1285</f>
        <v>0</v>
      </c>
    </row>
    <row r="1286" spans="1:6" ht="15.75" x14ac:dyDescent="0.25">
      <c r="A1286" s="18"/>
      <c r="B1286" s="2" t="s">
        <v>59</v>
      </c>
      <c r="C1286" s="19">
        <v>1</v>
      </c>
      <c r="D1286" s="19" t="s">
        <v>30</v>
      </c>
      <c r="E1286" s="50"/>
      <c r="F1286" s="21">
        <f>+C1286*E1286</f>
        <v>0</v>
      </c>
    </row>
    <row r="1287" spans="1:6" ht="15.75" x14ac:dyDescent="0.25">
      <c r="A1287" s="13">
        <f>+A1283+0.01</f>
        <v>21.040000000000006</v>
      </c>
      <c r="B1287" s="14" t="s">
        <v>289</v>
      </c>
      <c r="C1287" s="15"/>
      <c r="D1287" s="15"/>
      <c r="E1287" s="16"/>
      <c r="F1287" s="17">
        <f>SUBTOTAL(9,F1288:F1289)</f>
        <v>0</v>
      </c>
    </row>
    <row r="1288" spans="1:6" ht="15.75" x14ac:dyDescent="0.25">
      <c r="A1288" s="18"/>
      <c r="B1288" s="2" t="s">
        <v>32</v>
      </c>
      <c r="C1288" s="19">
        <v>1</v>
      </c>
      <c r="D1288" s="19" t="s">
        <v>30</v>
      </c>
      <c r="E1288" s="50"/>
      <c r="F1288" s="21">
        <f>+C1288*E1288</f>
        <v>0</v>
      </c>
    </row>
    <row r="1289" spans="1:6" ht="15.75" x14ac:dyDescent="0.25">
      <c r="A1289" s="18"/>
      <c r="B1289" s="2" t="s">
        <v>153</v>
      </c>
      <c r="C1289" s="19">
        <v>2</v>
      </c>
      <c r="D1289" s="19" t="s">
        <v>30</v>
      </c>
      <c r="E1289" s="50"/>
      <c r="F1289" s="21">
        <f>+C1289*E1289</f>
        <v>0</v>
      </c>
    </row>
    <row r="1290" spans="1:6" ht="15.75" x14ac:dyDescent="0.25">
      <c r="A1290" s="13">
        <f>+A1287+0.01</f>
        <v>21.050000000000008</v>
      </c>
      <c r="B1290" s="14" t="s">
        <v>36</v>
      </c>
      <c r="C1290" s="15"/>
      <c r="D1290" s="15"/>
      <c r="E1290" s="16"/>
      <c r="F1290" s="17">
        <f>SUBTOTAL(9,F1291:F1292)</f>
        <v>0</v>
      </c>
    </row>
    <row r="1291" spans="1:6" ht="15.75" x14ac:dyDescent="0.25">
      <c r="A1291" s="18"/>
      <c r="B1291" s="2" t="s">
        <v>334</v>
      </c>
      <c r="C1291" s="19">
        <v>1</v>
      </c>
      <c r="D1291" s="19" t="s">
        <v>30</v>
      </c>
      <c r="E1291" s="50"/>
      <c r="F1291" s="21">
        <f>+C1291*E1291</f>
        <v>0</v>
      </c>
    </row>
    <row r="1292" spans="1:6" ht="15.75" x14ac:dyDescent="0.25">
      <c r="A1292" s="18"/>
      <c r="B1292" s="2" t="s">
        <v>307</v>
      </c>
      <c r="C1292" s="19">
        <v>2</v>
      </c>
      <c r="D1292" s="19" t="s">
        <v>30</v>
      </c>
      <c r="E1292" s="20"/>
      <c r="F1292" s="21">
        <f>+C1292*E1292</f>
        <v>0</v>
      </c>
    </row>
    <row r="1293" spans="1:6" ht="15.75" x14ac:dyDescent="0.25">
      <c r="A1293" s="13">
        <f>+A1290+0.01</f>
        <v>21.060000000000009</v>
      </c>
      <c r="B1293" s="14" t="s">
        <v>221</v>
      </c>
      <c r="C1293" s="15"/>
      <c r="D1293" s="15"/>
      <c r="E1293" s="16"/>
      <c r="F1293" s="17">
        <f>SUBTOTAL(9,F1294:F1294)</f>
        <v>0</v>
      </c>
    </row>
    <row r="1294" spans="1:6" ht="15.75" x14ac:dyDescent="0.25">
      <c r="A1294" s="18"/>
      <c r="B1294" s="2" t="s">
        <v>222</v>
      </c>
      <c r="C1294" s="19">
        <v>1</v>
      </c>
      <c r="D1294" s="19" t="s">
        <v>30</v>
      </c>
      <c r="E1294" s="50"/>
      <c r="F1294" s="21">
        <f>+C1294*E1294</f>
        <v>0</v>
      </c>
    </row>
    <row r="1295" spans="1:6" ht="15.75" x14ac:dyDescent="0.25">
      <c r="A1295" s="13">
        <f>+A1293+0.01</f>
        <v>21.070000000000011</v>
      </c>
      <c r="B1295" s="14" t="s">
        <v>38</v>
      </c>
      <c r="C1295" s="15"/>
      <c r="D1295" s="15"/>
      <c r="E1295" s="16"/>
      <c r="F1295" s="17">
        <f>SUBTOTAL(9,F1296:F1296)</f>
        <v>0</v>
      </c>
    </row>
    <row r="1296" spans="1:6" ht="15.75" x14ac:dyDescent="0.25">
      <c r="A1296" s="18"/>
      <c r="B1296" s="2" t="s">
        <v>335</v>
      </c>
      <c r="C1296" s="19">
        <v>1</v>
      </c>
      <c r="D1296" s="19" t="s">
        <v>30</v>
      </c>
      <c r="E1296" s="50"/>
      <c r="F1296" s="21">
        <f>+C1296*E1296</f>
        <v>0</v>
      </c>
    </row>
    <row r="1297" spans="1:6" ht="15.75" x14ac:dyDescent="0.25">
      <c r="A1297" s="13">
        <f>+A1295+0.01</f>
        <v>21.080000000000013</v>
      </c>
      <c r="B1297" s="14" t="s">
        <v>40</v>
      </c>
      <c r="C1297" s="15"/>
      <c r="D1297" s="15"/>
      <c r="E1297" s="16"/>
      <c r="F1297" s="17">
        <f>SUBTOTAL(9,F1298:F1299)</f>
        <v>0</v>
      </c>
    </row>
    <row r="1298" spans="1:6" ht="15.75" x14ac:dyDescent="0.25">
      <c r="A1298" s="18"/>
      <c r="B1298" s="2" t="s">
        <v>42</v>
      </c>
      <c r="C1298" s="19">
        <v>1</v>
      </c>
      <c r="D1298" s="19" t="s">
        <v>30</v>
      </c>
      <c r="E1298" s="50"/>
      <c r="F1298" s="21">
        <f>+C1298*E1298</f>
        <v>0</v>
      </c>
    </row>
    <row r="1299" spans="1:6" ht="15.75" x14ac:dyDescent="0.25">
      <c r="A1299" s="18"/>
      <c r="B1299" s="2" t="s">
        <v>41</v>
      </c>
      <c r="C1299" s="19">
        <v>1</v>
      </c>
      <c r="D1299" s="19" t="s">
        <v>30</v>
      </c>
      <c r="E1299" s="50"/>
      <c r="F1299" s="21">
        <f>+C1299*E1299</f>
        <v>0</v>
      </c>
    </row>
    <row r="1300" spans="1:6" s="22" customFormat="1" ht="15.75" x14ac:dyDescent="0.25">
      <c r="A1300" s="13">
        <f>+A1297+0.01</f>
        <v>21.090000000000014</v>
      </c>
      <c r="B1300" s="14" t="s">
        <v>43</v>
      </c>
      <c r="C1300" s="15"/>
      <c r="D1300" s="15"/>
      <c r="E1300" s="16"/>
      <c r="F1300" s="17">
        <f>SUBTOTAL(9,F1301:F1301)</f>
        <v>0</v>
      </c>
    </row>
    <row r="1301" spans="1:6" ht="15.75" x14ac:dyDescent="0.25">
      <c r="A1301" s="18"/>
      <c r="B1301" s="2" t="s">
        <v>68</v>
      </c>
      <c r="C1301" s="19">
        <v>2</v>
      </c>
      <c r="D1301" s="19" t="s">
        <v>30</v>
      </c>
      <c r="E1301" s="50"/>
      <c r="F1301" s="21">
        <f>+C1301*E1301</f>
        <v>0</v>
      </c>
    </row>
    <row r="1302" spans="1:6" ht="15.75" x14ac:dyDescent="0.25">
      <c r="A1302" s="13">
        <f>+A1300+0.01</f>
        <v>21.100000000000016</v>
      </c>
      <c r="B1302" s="14" t="s">
        <v>69</v>
      </c>
      <c r="C1302" s="15"/>
      <c r="D1302" s="15"/>
      <c r="E1302" s="16"/>
      <c r="F1302" s="17">
        <f>SUBTOTAL(9,F1303:F1303)</f>
        <v>0</v>
      </c>
    </row>
    <row r="1303" spans="1:6" ht="15.75" x14ac:dyDescent="0.25">
      <c r="A1303" s="18"/>
      <c r="B1303" s="2" t="s">
        <v>70</v>
      </c>
      <c r="C1303" s="19">
        <v>1</v>
      </c>
      <c r="D1303" s="19" t="s">
        <v>30</v>
      </c>
      <c r="E1303" s="50"/>
      <c r="F1303" s="21">
        <f>+C1303*E1303</f>
        <v>0</v>
      </c>
    </row>
    <row r="1304" spans="1:6" ht="15.75" x14ac:dyDescent="0.25">
      <c r="A1304" s="13">
        <f>+A1302+0.01</f>
        <v>21.110000000000017</v>
      </c>
      <c r="B1304" s="14" t="s">
        <v>75</v>
      </c>
      <c r="C1304" s="15"/>
      <c r="D1304" s="15"/>
      <c r="E1304" s="16"/>
      <c r="F1304" s="17">
        <f>SUBTOTAL(9,F1305:F1305)</f>
        <v>0</v>
      </c>
    </row>
    <row r="1305" spans="1:6" ht="15.75" x14ac:dyDescent="0.25">
      <c r="A1305" s="18"/>
      <c r="B1305" s="2" t="s">
        <v>147</v>
      </c>
      <c r="C1305" s="19">
        <v>1</v>
      </c>
      <c r="D1305" s="19" t="s">
        <v>30</v>
      </c>
      <c r="E1305" s="20"/>
      <c r="F1305" s="21">
        <f>+C1305*E1305</f>
        <v>0</v>
      </c>
    </row>
    <row r="1306" spans="1:6" ht="15.75" x14ac:dyDescent="0.25">
      <c r="A1306" s="13">
        <f>+A1304+0.01</f>
        <v>21.120000000000019</v>
      </c>
      <c r="B1306" s="14" t="s">
        <v>44</v>
      </c>
      <c r="C1306" s="15"/>
      <c r="D1306" s="15"/>
      <c r="E1306" s="16"/>
      <c r="F1306" s="17">
        <f>SUBTOTAL(9,F1307:F1308)</f>
        <v>0</v>
      </c>
    </row>
    <row r="1307" spans="1:6" ht="15.75" x14ac:dyDescent="0.25">
      <c r="A1307" s="18"/>
      <c r="B1307" s="2" t="s">
        <v>113</v>
      </c>
      <c r="C1307" s="19">
        <v>2</v>
      </c>
      <c r="D1307" s="19" t="s">
        <v>30</v>
      </c>
      <c r="E1307" s="50"/>
      <c r="F1307" s="21">
        <f>+C1307*E1307</f>
        <v>0</v>
      </c>
    </row>
    <row r="1308" spans="1:6" ht="15.75" x14ac:dyDescent="0.25">
      <c r="A1308" s="18"/>
      <c r="B1308" s="2" t="s">
        <v>45</v>
      </c>
      <c r="C1308" s="19">
        <v>2</v>
      </c>
      <c r="D1308" s="19" t="s">
        <v>30</v>
      </c>
      <c r="E1308" s="50"/>
      <c r="F1308" s="21">
        <f>+C1308*E1308</f>
        <v>0</v>
      </c>
    </row>
    <row r="1309" spans="1:6" ht="15.75" x14ac:dyDescent="0.25">
      <c r="A1309" s="13">
        <f>+A1306+0.01</f>
        <v>21.13000000000002</v>
      </c>
      <c r="B1309" s="14" t="s">
        <v>2</v>
      </c>
      <c r="C1309" s="15"/>
      <c r="D1309" s="15"/>
      <c r="E1309" s="16"/>
      <c r="F1309" s="17">
        <f>SUBTOTAL(9,F1310:F1316)</f>
        <v>0</v>
      </c>
    </row>
    <row r="1310" spans="1:6" ht="15.75" x14ac:dyDescent="0.25">
      <c r="A1310" s="18"/>
      <c r="B1310" s="2" t="s">
        <v>330</v>
      </c>
      <c r="C1310" s="19">
        <v>1</v>
      </c>
      <c r="D1310" s="19" t="s">
        <v>30</v>
      </c>
      <c r="E1310" s="50"/>
      <c r="F1310" s="21">
        <f t="shared" ref="F1310:F1316" si="36">+C1310*E1310</f>
        <v>0</v>
      </c>
    </row>
    <row r="1311" spans="1:6" ht="15.75" x14ac:dyDescent="0.25">
      <c r="A1311" s="18"/>
      <c r="B1311" s="2" t="s">
        <v>336</v>
      </c>
      <c r="C1311" s="19">
        <v>4</v>
      </c>
      <c r="D1311" s="19" t="s">
        <v>30</v>
      </c>
      <c r="E1311" s="50"/>
      <c r="F1311" s="21">
        <f t="shared" si="36"/>
        <v>0</v>
      </c>
    </row>
    <row r="1312" spans="1:6" ht="15.75" x14ac:dyDescent="0.25">
      <c r="A1312" s="18"/>
      <c r="B1312" s="2" t="s">
        <v>106</v>
      </c>
      <c r="C1312" s="19">
        <v>1</v>
      </c>
      <c r="D1312" s="19" t="s">
        <v>30</v>
      </c>
      <c r="E1312" s="50"/>
      <c r="F1312" s="21">
        <f t="shared" si="36"/>
        <v>0</v>
      </c>
    </row>
    <row r="1313" spans="1:6" ht="15.75" x14ac:dyDescent="0.25">
      <c r="A1313" s="18"/>
      <c r="B1313" s="2" t="s">
        <v>107</v>
      </c>
      <c r="C1313" s="19">
        <v>1</v>
      </c>
      <c r="D1313" s="19" t="s">
        <v>30</v>
      </c>
      <c r="E1313" s="50"/>
      <c r="F1313" s="21">
        <f t="shared" si="36"/>
        <v>0</v>
      </c>
    </row>
    <row r="1314" spans="1:6" ht="15.75" x14ac:dyDescent="0.25">
      <c r="A1314" s="18"/>
      <c r="B1314" s="2" t="s">
        <v>291</v>
      </c>
      <c r="C1314" s="19">
        <v>1</v>
      </c>
      <c r="D1314" s="19" t="s">
        <v>30</v>
      </c>
      <c r="E1314" s="50"/>
      <c r="F1314" s="21">
        <f t="shared" si="36"/>
        <v>0</v>
      </c>
    </row>
    <row r="1315" spans="1:6" ht="15.75" x14ac:dyDescent="0.25">
      <c r="A1315" s="18"/>
      <c r="B1315" s="2" t="s">
        <v>109</v>
      </c>
      <c r="C1315" s="19">
        <v>1</v>
      </c>
      <c r="D1315" s="19" t="s">
        <v>30</v>
      </c>
      <c r="E1315" s="50"/>
      <c r="F1315" s="21">
        <f t="shared" si="36"/>
        <v>0</v>
      </c>
    </row>
    <row r="1316" spans="1:6" ht="15.75" x14ac:dyDescent="0.25">
      <c r="A1316" s="18"/>
      <c r="B1316" s="2" t="s">
        <v>49</v>
      </c>
      <c r="C1316" s="19">
        <v>1</v>
      </c>
      <c r="D1316" s="19" t="s">
        <v>30</v>
      </c>
      <c r="E1316" s="50"/>
      <c r="F1316" s="21">
        <f t="shared" si="36"/>
        <v>0</v>
      </c>
    </row>
    <row r="1317" spans="1:6" ht="15.75" x14ac:dyDescent="0.25">
      <c r="A1317" s="13">
        <f>+A1309+0.01</f>
        <v>21.140000000000022</v>
      </c>
      <c r="B1317" s="14" t="s">
        <v>11</v>
      </c>
      <c r="C1317" s="15"/>
      <c r="D1317" s="15"/>
      <c r="E1317" s="16"/>
      <c r="F1317" s="17">
        <f>SUBTOTAL(9,F1318:F1319)</f>
        <v>0</v>
      </c>
    </row>
    <row r="1318" spans="1:6" ht="15.75" x14ac:dyDescent="0.25">
      <c r="A1318" s="18"/>
      <c r="B1318" s="2" t="s">
        <v>124</v>
      </c>
      <c r="C1318" s="19">
        <v>1</v>
      </c>
      <c r="D1318" s="19" t="s">
        <v>30</v>
      </c>
      <c r="E1318" s="50"/>
      <c r="F1318" s="21">
        <f>+C1318*E1318</f>
        <v>0</v>
      </c>
    </row>
    <row r="1319" spans="1:6" ht="15.75" x14ac:dyDescent="0.25">
      <c r="A1319" s="18"/>
      <c r="B1319" s="2" t="s">
        <v>82</v>
      </c>
      <c r="C1319" s="19">
        <v>2</v>
      </c>
      <c r="D1319" s="19" t="s">
        <v>30</v>
      </c>
      <c r="E1319" s="50"/>
      <c r="F1319" s="21">
        <f>+C1319*E1319</f>
        <v>0</v>
      </c>
    </row>
    <row r="1320" spans="1:6" ht="15.75" x14ac:dyDescent="0.25">
      <c r="A1320" s="13">
        <f>+A1317+0.01</f>
        <v>21.150000000000023</v>
      </c>
      <c r="B1320" s="14" t="s">
        <v>3</v>
      </c>
      <c r="C1320" s="15"/>
      <c r="D1320" s="15"/>
      <c r="E1320" s="16"/>
      <c r="F1320" s="17">
        <f>SUBTOTAL(9,F1321:F1321)</f>
        <v>0</v>
      </c>
    </row>
    <row r="1321" spans="1:6" ht="15.75" x14ac:dyDescent="0.25">
      <c r="A1321" s="18"/>
      <c r="B1321" s="2" t="s">
        <v>51</v>
      </c>
      <c r="C1321" s="19">
        <v>1</v>
      </c>
      <c r="D1321" s="19" t="s">
        <v>0</v>
      </c>
      <c r="E1321" s="50"/>
      <c r="F1321" s="21">
        <f>+C1321*E1321</f>
        <v>0</v>
      </c>
    </row>
    <row r="1322" spans="1:6" ht="15.75" x14ac:dyDescent="0.25">
      <c r="A1322" s="13">
        <f>+A1320+0.01</f>
        <v>21.160000000000025</v>
      </c>
      <c r="B1322" s="14" t="s">
        <v>52</v>
      </c>
      <c r="C1322" s="15"/>
      <c r="D1322" s="15"/>
      <c r="E1322" s="16"/>
      <c r="F1322" s="17">
        <f>SUBTOTAL(9,F1323:F1323)</f>
        <v>0</v>
      </c>
    </row>
    <row r="1323" spans="1:6" ht="15.75" x14ac:dyDescent="0.25">
      <c r="A1323" s="18"/>
      <c r="B1323" s="2" t="s">
        <v>53</v>
      </c>
      <c r="C1323" s="19">
        <v>2</v>
      </c>
      <c r="D1323" s="19" t="s">
        <v>30</v>
      </c>
      <c r="E1323" s="50"/>
      <c r="F1323" s="21">
        <f>+C1323*E1323</f>
        <v>0</v>
      </c>
    </row>
    <row r="1324" spans="1:6" s="22" customFormat="1" ht="15.75" x14ac:dyDescent="0.25">
      <c r="A1324" s="13">
        <f>+A1322+0.01</f>
        <v>21.170000000000027</v>
      </c>
      <c r="B1324" s="14" t="s">
        <v>110</v>
      </c>
      <c r="C1324" s="15"/>
      <c r="D1324" s="15"/>
      <c r="E1324" s="16"/>
      <c r="F1324" s="17">
        <f>SUBTOTAL(9,F1325:F1325)</f>
        <v>0</v>
      </c>
    </row>
    <row r="1325" spans="1:6" ht="15.75" x14ac:dyDescent="0.25">
      <c r="A1325" s="18"/>
      <c r="B1325" s="2" t="s">
        <v>111</v>
      </c>
      <c r="C1325" s="19">
        <v>1</v>
      </c>
      <c r="D1325" s="19" t="s">
        <v>30</v>
      </c>
      <c r="E1325" s="50"/>
      <c r="F1325" s="21">
        <f>+C1325*E1325</f>
        <v>0</v>
      </c>
    </row>
    <row r="1326" spans="1:6" ht="15.75" x14ac:dyDescent="0.25">
      <c r="A1326" s="13">
        <f>+A1324+0.01</f>
        <v>21.180000000000028</v>
      </c>
      <c r="B1326" s="14" t="s">
        <v>92</v>
      </c>
      <c r="C1326" s="15"/>
      <c r="D1326" s="15"/>
      <c r="E1326" s="16"/>
      <c r="F1326" s="17">
        <f>SUBTOTAL(9,F1327:F1327)</f>
        <v>0</v>
      </c>
    </row>
    <row r="1327" spans="1:6" ht="15.75" x14ac:dyDescent="0.25">
      <c r="A1327" s="18"/>
      <c r="B1327" s="2" t="s">
        <v>93</v>
      </c>
      <c r="C1327" s="19">
        <f>3*1.88</f>
        <v>5.64</v>
      </c>
      <c r="D1327" s="19" t="s">
        <v>23</v>
      </c>
      <c r="E1327" s="50"/>
      <c r="F1327" s="21">
        <f>+C1327*E1327</f>
        <v>0</v>
      </c>
    </row>
    <row r="1328" spans="1:6" ht="15.75" x14ac:dyDescent="0.25">
      <c r="A1328" s="13">
        <f>+A1326+0.01</f>
        <v>21.19000000000003</v>
      </c>
      <c r="B1328" s="14" t="s">
        <v>13</v>
      </c>
      <c r="C1328" s="15"/>
      <c r="D1328" s="15"/>
      <c r="E1328" s="16"/>
      <c r="F1328" s="17">
        <f>SUBTOTAL(9,F1329:F1330)</f>
        <v>0</v>
      </c>
    </row>
    <row r="1329" spans="1:6" ht="15.75" x14ac:dyDescent="0.25">
      <c r="A1329" s="18"/>
      <c r="B1329" s="2" t="s">
        <v>337</v>
      </c>
      <c r="C1329" s="19">
        <v>1</v>
      </c>
      <c r="D1329" s="19" t="s">
        <v>30</v>
      </c>
      <c r="E1329" s="50"/>
      <c r="F1329" s="21">
        <f>+C1329*E1329</f>
        <v>0</v>
      </c>
    </row>
    <row r="1330" spans="1:6" ht="15.75" x14ac:dyDescent="0.25">
      <c r="A1330" s="18"/>
      <c r="B1330" s="2" t="s">
        <v>96</v>
      </c>
      <c r="C1330" s="19">
        <v>1</v>
      </c>
      <c r="D1330" s="19" t="s">
        <v>30</v>
      </c>
      <c r="E1330" s="50"/>
      <c r="F1330" s="21">
        <f>+C1330*E1330</f>
        <v>0</v>
      </c>
    </row>
    <row r="1331" spans="1:6" ht="15.75" x14ac:dyDescent="0.25">
      <c r="A1331" s="13">
        <f>+A1328+0.01</f>
        <v>21.200000000000031</v>
      </c>
      <c r="B1331" s="14" t="s">
        <v>97</v>
      </c>
      <c r="C1331" s="15"/>
      <c r="D1331" s="15"/>
      <c r="E1331" s="16"/>
      <c r="F1331" s="17">
        <f>SUBTOTAL(9,F1332:F1333)</f>
        <v>0</v>
      </c>
    </row>
    <row r="1332" spans="1:6" ht="15.75" x14ac:dyDescent="0.25">
      <c r="A1332" s="18"/>
      <c r="B1332" s="2" t="s">
        <v>345</v>
      </c>
      <c r="C1332" s="19">
        <v>1</v>
      </c>
      <c r="D1332" s="19" t="s">
        <v>30</v>
      </c>
      <c r="E1332" s="50"/>
      <c r="F1332" s="21">
        <f>+C1332*E1332</f>
        <v>0</v>
      </c>
    </row>
    <row r="1333" spans="1:6" ht="15.75" x14ac:dyDescent="0.25">
      <c r="A1333" s="18"/>
      <c r="B1333" s="2" t="s">
        <v>99</v>
      </c>
      <c r="C1333" s="19">
        <v>1</v>
      </c>
      <c r="D1333" s="19" t="s">
        <v>30</v>
      </c>
      <c r="E1333" s="20"/>
      <c r="F1333" s="21">
        <f>+C1333*E1333</f>
        <v>0</v>
      </c>
    </row>
    <row r="1334" spans="1:6" ht="15.75" x14ac:dyDescent="0.25">
      <c r="A1334" s="13">
        <f>+A1331+0.01</f>
        <v>21.210000000000033</v>
      </c>
      <c r="B1334" s="14" t="s">
        <v>54</v>
      </c>
      <c r="C1334" s="15"/>
      <c r="D1334" s="15"/>
      <c r="E1334" s="16"/>
      <c r="F1334" s="17">
        <f>SUBTOTAL(9,F1335:F1335)</f>
        <v>0</v>
      </c>
    </row>
    <row r="1335" spans="1:6" ht="15.75" x14ac:dyDescent="0.25">
      <c r="A1335" s="18"/>
      <c r="B1335" s="2" t="s">
        <v>55</v>
      </c>
      <c r="C1335" s="19">
        <v>3.33</v>
      </c>
      <c r="D1335" s="19" t="s">
        <v>27</v>
      </c>
      <c r="E1335" s="50"/>
      <c r="F1335" s="21">
        <f>+C1335*E1335</f>
        <v>0</v>
      </c>
    </row>
    <row r="1336" spans="1:6" ht="15.75" x14ac:dyDescent="0.25">
      <c r="A1336" s="18"/>
      <c r="C1336" s="19"/>
      <c r="D1336" s="19"/>
      <c r="E1336" s="20"/>
      <c r="F1336" s="54"/>
    </row>
    <row r="1337" spans="1:6" ht="15.75" x14ac:dyDescent="0.25">
      <c r="A1337" s="18"/>
      <c r="C1337" s="19"/>
      <c r="D1337" s="19"/>
      <c r="E1337" s="20"/>
      <c r="F1337" s="54">
        <f>SUBTOTAL(9,F1277:F1336)</f>
        <v>0</v>
      </c>
    </row>
    <row r="1338" spans="1:6" ht="19.5" thickBot="1" x14ac:dyDescent="0.35">
      <c r="A1338" s="52">
        <f>+A1275+1</f>
        <v>22</v>
      </c>
      <c r="B1338" s="6" t="s">
        <v>338</v>
      </c>
      <c r="C1338" s="47">
        <f>+[3]Medidas!H216</f>
        <v>35.576000000000001</v>
      </c>
      <c r="D1338" s="8"/>
      <c r="E1338" s="7"/>
      <c r="F1338" s="7"/>
    </row>
    <row r="1339" spans="1:6" ht="15.75" thickBot="1" x14ac:dyDescent="0.3">
      <c r="A1339" s="9" t="s">
        <v>15</v>
      </c>
      <c r="B1339" s="10" t="s">
        <v>16</v>
      </c>
      <c r="C1339" s="11" t="s">
        <v>17</v>
      </c>
      <c r="D1339" s="10" t="s">
        <v>18</v>
      </c>
      <c r="E1339" s="12" t="s">
        <v>19</v>
      </c>
      <c r="F1339" s="11" t="s">
        <v>20</v>
      </c>
    </row>
    <row r="1340" spans="1:6" ht="15.75" x14ac:dyDescent="0.25">
      <c r="A1340" s="13">
        <f>+A1338+0.01</f>
        <v>22.01</v>
      </c>
      <c r="B1340" s="14" t="s">
        <v>21</v>
      </c>
      <c r="C1340" s="15"/>
      <c r="D1340" s="15"/>
      <c r="E1340" s="16"/>
      <c r="F1340" s="17">
        <f>SUBTOTAL(9,F1341:F1342)</f>
        <v>0</v>
      </c>
    </row>
    <row r="1341" spans="1:6" ht="15.75" x14ac:dyDescent="0.25">
      <c r="A1341" s="18"/>
      <c r="B1341" s="2" t="s">
        <v>22</v>
      </c>
      <c r="C1341" s="19">
        <f>+[3]Medidas!F224</f>
        <v>95.789999999999992</v>
      </c>
      <c r="D1341" s="19" t="s">
        <v>23</v>
      </c>
      <c r="E1341" s="50"/>
      <c r="F1341" s="21">
        <f>+C1341*E1341</f>
        <v>0</v>
      </c>
    </row>
    <row r="1342" spans="1:6" ht="15.75" x14ac:dyDescent="0.25">
      <c r="A1342" s="18"/>
      <c r="B1342" s="2" t="s">
        <v>24</v>
      </c>
      <c r="C1342" s="19">
        <f>+[3]Medidas!F232</f>
        <v>30.695000000000007</v>
      </c>
      <c r="D1342" s="19" t="s">
        <v>23</v>
      </c>
      <c r="E1342" s="50"/>
      <c r="F1342" s="21">
        <f>+C1342*E1342</f>
        <v>0</v>
      </c>
    </row>
    <row r="1343" spans="1:6" ht="15.75" x14ac:dyDescent="0.25">
      <c r="A1343" s="13">
        <f>+A1340+0.01</f>
        <v>22.020000000000003</v>
      </c>
      <c r="B1343" s="14" t="s">
        <v>25</v>
      </c>
      <c r="C1343" s="15"/>
      <c r="D1343" s="15"/>
      <c r="E1343" s="16"/>
      <c r="F1343" s="17">
        <f>SUBTOTAL(9,F1344:F1345)</f>
        <v>0</v>
      </c>
    </row>
    <row r="1344" spans="1:6" ht="15.75" x14ac:dyDescent="0.25">
      <c r="A1344" s="18"/>
      <c r="B1344" s="2" t="s">
        <v>22</v>
      </c>
      <c r="C1344" s="19">
        <f>+[3]Medidas!F237</f>
        <v>56.762</v>
      </c>
      <c r="D1344" s="19" t="s">
        <v>23</v>
      </c>
      <c r="E1344" s="50"/>
      <c r="F1344" s="21">
        <f>+C1344*E1344</f>
        <v>0</v>
      </c>
    </row>
    <row r="1345" spans="1:6" ht="15.75" x14ac:dyDescent="0.25">
      <c r="A1345" s="18"/>
      <c r="B1345" s="2" t="s">
        <v>26</v>
      </c>
      <c r="C1345" s="19">
        <v>15</v>
      </c>
      <c r="D1345" s="19" t="s">
        <v>27</v>
      </c>
      <c r="E1345" s="50"/>
      <c r="F1345" s="21">
        <f>+C1345*E1345</f>
        <v>0</v>
      </c>
    </row>
    <row r="1346" spans="1:6" ht="15.75" x14ac:dyDescent="0.25">
      <c r="A1346" s="13">
        <f>+A1343+0.01</f>
        <v>22.030000000000005</v>
      </c>
      <c r="B1346" s="14" t="s">
        <v>28</v>
      </c>
      <c r="C1346" s="15"/>
      <c r="D1346" s="15"/>
      <c r="E1346" s="16"/>
      <c r="F1346" s="17">
        <f>SUBTOTAL(9,F1347:F1347)</f>
        <v>0</v>
      </c>
    </row>
    <row r="1347" spans="1:6" ht="15.75" x14ac:dyDescent="0.25">
      <c r="A1347" s="18"/>
      <c r="B1347" s="2" t="s">
        <v>212</v>
      </c>
      <c r="C1347" s="19">
        <v>10</v>
      </c>
      <c r="D1347" s="19" t="s">
        <v>30</v>
      </c>
      <c r="E1347" s="50"/>
      <c r="F1347" s="21">
        <f>+C1347*E1347</f>
        <v>0</v>
      </c>
    </row>
    <row r="1348" spans="1:6" ht="15.75" x14ac:dyDescent="0.25">
      <c r="A1348" s="13">
        <f>+A1346+0.01</f>
        <v>22.040000000000006</v>
      </c>
      <c r="B1348" s="14" t="s">
        <v>289</v>
      </c>
      <c r="C1348" s="15"/>
      <c r="D1348" s="15"/>
      <c r="E1348" s="16"/>
      <c r="F1348" s="17">
        <f>SUBTOTAL(9,F1349:F1349)</f>
        <v>0</v>
      </c>
    </row>
    <row r="1349" spans="1:6" ht="15.75" x14ac:dyDescent="0.25">
      <c r="A1349" s="18"/>
      <c r="B1349" s="2" t="s">
        <v>32</v>
      </c>
      <c r="C1349" s="19">
        <v>1</v>
      </c>
      <c r="D1349" s="19" t="s">
        <v>30</v>
      </c>
      <c r="E1349" s="50"/>
      <c r="F1349" s="21">
        <f>+C1349*E1349</f>
        <v>0</v>
      </c>
    </row>
    <row r="1350" spans="1:6" ht="15.75" x14ac:dyDescent="0.25">
      <c r="A1350" s="13">
        <f>+A1348+0.01</f>
        <v>22.050000000000008</v>
      </c>
      <c r="B1350" s="14" t="s">
        <v>36</v>
      </c>
      <c r="C1350" s="15"/>
      <c r="D1350" s="15"/>
      <c r="E1350" s="16"/>
      <c r="F1350" s="17">
        <f>SUBTOTAL(9,F1351:F1351)</f>
        <v>0</v>
      </c>
    </row>
    <row r="1351" spans="1:6" ht="15.75" x14ac:dyDescent="0.25">
      <c r="A1351" s="18"/>
      <c r="B1351" s="2" t="s">
        <v>339</v>
      </c>
      <c r="C1351" s="19">
        <v>1</v>
      </c>
      <c r="D1351" s="19" t="s">
        <v>30</v>
      </c>
      <c r="E1351" s="50"/>
      <c r="F1351" s="21">
        <f>+C1351*E1351</f>
        <v>0</v>
      </c>
    </row>
    <row r="1352" spans="1:6" ht="15.75" x14ac:dyDescent="0.25">
      <c r="A1352" s="13">
        <f>+A1350+0.01</f>
        <v>22.060000000000009</v>
      </c>
      <c r="B1352" s="14" t="s">
        <v>38</v>
      </c>
      <c r="C1352" s="15"/>
      <c r="D1352" s="15"/>
      <c r="E1352" s="16"/>
      <c r="F1352" s="17">
        <f>SUBTOTAL(9,F1353:F1354)</f>
        <v>0</v>
      </c>
    </row>
    <row r="1353" spans="1:6" ht="15.75" x14ac:dyDescent="0.25">
      <c r="A1353" s="18"/>
      <c r="B1353" s="2" t="s">
        <v>329</v>
      </c>
      <c r="C1353" s="19">
        <v>1</v>
      </c>
      <c r="D1353" s="19" t="s">
        <v>30</v>
      </c>
      <c r="E1353" s="50"/>
      <c r="F1353" s="21">
        <f>+C1353*E1353</f>
        <v>0</v>
      </c>
    </row>
    <row r="1354" spans="1:6" ht="15.75" x14ac:dyDescent="0.25">
      <c r="A1354" s="18"/>
      <c r="B1354" s="2" t="s">
        <v>340</v>
      </c>
      <c r="C1354" s="19">
        <v>1</v>
      </c>
      <c r="D1354" s="19" t="s">
        <v>30</v>
      </c>
      <c r="E1354" s="50"/>
      <c r="F1354" s="21">
        <f>+C1354*E1354</f>
        <v>0</v>
      </c>
    </row>
    <row r="1355" spans="1:6" ht="15.75" x14ac:dyDescent="0.25">
      <c r="A1355" s="13">
        <f>+A1352+0.01</f>
        <v>22.070000000000011</v>
      </c>
      <c r="B1355" s="14" t="s">
        <v>40</v>
      </c>
      <c r="C1355" s="15"/>
      <c r="D1355" s="15"/>
      <c r="E1355" s="16"/>
      <c r="F1355" s="17">
        <f>SUBTOTAL(9,F1356:F1356)</f>
        <v>0</v>
      </c>
    </row>
    <row r="1356" spans="1:6" ht="15.75" x14ac:dyDescent="0.25">
      <c r="A1356" s="18"/>
      <c r="B1356" s="2" t="s">
        <v>42</v>
      </c>
      <c r="C1356" s="19">
        <v>1</v>
      </c>
      <c r="D1356" s="19" t="s">
        <v>30</v>
      </c>
      <c r="E1356" s="50"/>
      <c r="F1356" s="21">
        <f>+C1356*E1356</f>
        <v>0</v>
      </c>
    </row>
    <row r="1357" spans="1:6" ht="15.75" x14ac:dyDescent="0.25">
      <c r="A1357" s="13">
        <f>+A1355+0.01</f>
        <v>22.080000000000013</v>
      </c>
      <c r="B1357" s="14" t="s">
        <v>75</v>
      </c>
      <c r="C1357" s="15"/>
      <c r="D1357" s="15"/>
      <c r="E1357" s="16"/>
      <c r="F1357" s="17">
        <f>SUBTOTAL(9,F1358:F1359)</f>
        <v>0</v>
      </c>
    </row>
    <row r="1358" spans="1:6" ht="15.75" x14ac:dyDescent="0.25">
      <c r="A1358" s="18"/>
      <c r="B1358" s="2" t="s">
        <v>147</v>
      </c>
      <c r="C1358" s="19">
        <v>1</v>
      </c>
      <c r="D1358" s="19" t="s">
        <v>30</v>
      </c>
      <c r="E1358" s="20"/>
      <c r="F1358" s="21">
        <f>+C1358*E1358</f>
        <v>0</v>
      </c>
    </row>
    <row r="1359" spans="1:6" ht="15.75" x14ac:dyDescent="0.25">
      <c r="A1359" s="18"/>
      <c r="B1359" s="2" t="s">
        <v>118</v>
      </c>
      <c r="C1359" s="19">
        <v>1</v>
      </c>
      <c r="D1359" s="19" t="s">
        <v>30</v>
      </c>
      <c r="E1359" s="20"/>
      <c r="F1359" s="21">
        <f>+C1359*E1359</f>
        <v>0</v>
      </c>
    </row>
    <row r="1360" spans="1:6" ht="15.75" x14ac:dyDescent="0.25">
      <c r="A1360" s="13">
        <f>+A1357+0.01</f>
        <v>22.090000000000014</v>
      </c>
      <c r="B1360" s="14" t="s">
        <v>44</v>
      </c>
      <c r="C1360" s="15"/>
      <c r="D1360" s="15"/>
      <c r="E1360" s="16"/>
      <c r="F1360" s="17">
        <f>SUBTOTAL(9,F1361:F1362)</f>
        <v>0</v>
      </c>
    </row>
    <row r="1361" spans="1:6" ht="15.75" x14ac:dyDescent="0.25">
      <c r="A1361" s="18"/>
      <c r="B1361" s="2" t="s">
        <v>113</v>
      </c>
      <c r="C1361" s="19">
        <v>2</v>
      </c>
      <c r="D1361" s="19" t="s">
        <v>30</v>
      </c>
      <c r="E1361" s="50"/>
      <c r="F1361" s="21">
        <f>+C1361*E1361</f>
        <v>0</v>
      </c>
    </row>
    <row r="1362" spans="1:6" ht="15.75" x14ac:dyDescent="0.25">
      <c r="A1362" s="18"/>
      <c r="B1362" s="2" t="s">
        <v>45</v>
      </c>
      <c r="C1362" s="19">
        <v>2</v>
      </c>
      <c r="D1362" s="19" t="s">
        <v>30</v>
      </c>
      <c r="E1362" s="50"/>
      <c r="F1362" s="21">
        <f>+C1362*E1362</f>
        <v>0</v>
      </c>
    </row>
    <row r="1363" spans="1:6" ht="15.75" x14ac:dyDescent="0.25">
      <c r="A1363" s="13">
        <f>+A1360+0.01</f>
        <v>22.100000000000016</v>
      </c>
      <c r="B1363" s="14" t="s">
        <v>2</v>
      </c>
      <c r="C1363" s="15"/>
      <c r="D1363" s="15"/>
      <c r="E1363" s="16"/>
      <c r="F1363" s="17">
        <f>SUBTOTAL(9,F1364:F1364)</f>
        <v>0</v>
      </c>
    </row>
    <row r="1364" spans="1:6" ht="15.75" x14ac:dyDescent="0.25">
      <c r="A1364" s="18"/>
      <c r="B1364" s="2" t="s">
        <v>300</v>
      </c>
      <c r="C1364" s="19">
        <v>1</v>
      </c>
      <c r="D1364" s="19" t="s">
        <v>30</v>
      </c>
      <c r="E1364" s="50"/>
      <c r="F1364" s="21">
        <f>+C1364*E1364</f>
        <v>0</v>
      </c>
    </row>
    <row r="1365" spans="1:6" ht="15.75" x14ac:dyDescent="0.25">
      <c r="A1365" s="13">
        <f>+A1363+0.01</f>
        <v>22.110000000000017</v>
      </c>
      <c r="B1365" s="14" t="s">
        <v>11</v>
      </c>
      <c r="C1365" s="15"/>
      <c r="D1365" s="15"/>
      <c r="E1365" s="16"/>
      <c r="F1365" s="17">
        <f>SUBTOTAL(9,F1366:F1366)</f>
        <v>0</v>
      </c>
    </row>
    <row r="1366" spans="1:6" ht="15.75" x14ac:dyDescent="0.25">
      <c r="A1366" s="18"/>
      <c r="B1366" s="2" t="s">
        <v>124</v>
      </c>
      <c r="C1366" s="19">
        <v>1</v>
      </c>
      <c r="D1366" s="19" t="s">
        <v>30</v>
      </c>
      <c r="E1366" s="50"/>
      <c r="F1366" s="21">
        <f>+C1366*E1366</f>
        <v>0</v>
      </c>
    </row>
    <row r="1367" spans="1:6" ht="15.75" x14ac:dyDescent="0.25">
      <c r="A1367" s="13">
        <f>+A1365+0.01</f>
        <v>22.120000000000019</v>
      </c>
      <c r="B1367" s="14" t="s">
        <v>3</v>
      </c>
      <c r="C1367" s="15"/>
      <c r="D1367" s="15"/>
      <c r="E1367" s="16"/>
      <c r="F1367" s="17">
        <f>SUBTOTAL(9,F1368:F1368)</f>
        <v>0</v>
      </c>
    </row>
    <row r="1368" spans="1:6" ht="15.75" x14ac:dyDescent="0.25">
      <c r="A1368" s="18"/>
      <c r="B1368" s="2" t="s">
        <v>51</v>
      </c>
      <c r="C1368" s="19">
        <v>1</v>
      </c>
      <c r="D1368" s="19" t="s">
        <v>0</v>
      </c>
      <c r="E1368" s="50"/>
      <c r="F1368" s="21">
        <f>+C1368*E1368</f>
        <v>0</v>
      </c>
    </row>
    <row r="1369" spans="1:6" ht="15.75" x14ac:dyDescent="0.25">
      <c r="A1369" s="13">
        <f>+A1367+0.01</f>
        <v>22.13000000000002</v>
      </c>
      <c r="B1369" s="14" t="s">
        <v>89</v>
      </c>
      <c r="C1369" s="15"/>
      <c r="D1369" s="15"/>
      <c r="E1369" s="16"/>
      <c r="F1369" s="17">
        <f>SUBTOTAL(9,F1370:F1371)</f>
        <v>0</v>
      </c>
    </row>
    <row r="1370" spans="1:6" ht="15.75" x14ac:dyDescent="0.25">
      <c r="A1370" s="18"/>
      <c r="B1370" s="2" t="s">
        <v>341</v>
      </c>
      <c r="C1370" s="19">
        <v>1</v>
      </c>
      <c r="D1370" s="19" t="s">
        <v>30</v>
      </c>
      <c r="E1370" s="50"/>
      <c r="F1370" s="21">
        <f>+C1370*E1370</f>
        <v>0</v>
      </c>
    </row>
    <row r="1371" spans="1:6" ht="15.75" x14ac:dyDescent="0.25">
      <c r="A1371" s="18"/>
      <c r="B1371" s="2" t="s">
        <v>342</v>
      </c>
      <c r="C1371" s="19">
        <v>1</v>
      </c>
      <c r="D1371" s="19" t="s">
        <v>30</v>
      </c>
      <c r="E1371" s="50"/>
      <c r="F1371" s="21">
        <f>+C1371*E1371</f>
        <v>0</v>
      </c>
    </row>
    <row r="1372" spans="1:6" s="22" customFormat="1" ht="15.75" x14ac:dyDescent="0.25">
      <c r="A1372" s="13">
        <f>+A1369+0.01</f>
        <v>22.140000000000022</v>
      </c>
      <c r="B1372" s="14" t="s">
        <v>110</v>
      </c>
      <c r="C1372" s="15"/>
      <c r="D1372" s="15"/>
      <c r="E1372" s="16"/>
      <c r="F1372" s="17">
        <f>SUBTOTAL(9,F1373:F1373)</f>
        <v>0</v>
      </c>
    </row>
    <row r="1373" spans="1:6" ht="15.75" x14ac:dyDescent="0.25">
      <c r="A1373" s="18"/>
      <c r="B1373" s="2" t="s">
        <v>111</v>
      </c>
      <c r="C1373" s="19">
        <v>1</v>
      </c>
      <c r="D1373" s="19" t="s">
        <v>30</v>
      </c>
      <c r="E1373" s="50"/>
      <c r="F1373" s="21">
        <f>+C1373*E1373</f>
        <v>0</v>
      </c>
    </row>
    <row r="1374" spans="1:6" ht="15.75" x14ac:dyDescent="0.25">
      <c r="A1374" s="13">
        <f>+A1372+0.01</f>
        <v>22.150000000000023</v>
      </c>
      <c r="B1374" s="14" t="s">
        <v>92</v>
      </c>
      <c r="C1374" s="15"/>
      <c r="D1374" s="15"/>
      <c r="E1374" s="16"/>
      <c r="F1374" s="17">
        <f>SUBTOTAL(9,F1375:F1375)</f>
        <v>0</v>
      </c>
    </row>
    <row r="1375" spans="1:6" ht="15.75" x14ac:dyDescent="0.25">
      <c r="A1375" s="18"/>
      <c r="B1375" s="2" t="s">
        <v>93</v>
      </c>
      <c r="C1375" s="19">
        <v>2</v>
      </c>
      <c r="D1375" s="19" t="s">
        <v>23</v>
      </c>
      <c r="E1375" s="50"/>
      <c r="F1375" s="21">
        <f>+C1375*E1375</f>
        <v>0</v>
      </c>
    </row>
    <row r="1376" spans="1:6" ht="15.75" x14ac:dyDescent="0.25">
      <c r="A1376" s="13">
        <f>+A1374+0.01</f>
        <v>22.160000000000025</v>
      </c>
      <c r="B1376" s="14" t="s">
        <v>97</v>
      </c>
      <c r="C1376" s="15"/>
      <c r="D1376" s="15"/>
      <c r="E1376" s="16"/>
      <c r="F1376" s="17">
        <f>SUBTOTAL(9,F1377:F1380)</f>
        <v>0</v>
      </c>
    </row>
    <row r="1377" spans="1:6" ht="15.75" x14ac:dyDescent="0.25">
      <c r="A1377" s="18"/>
      <c r="B1377" s="2" t="s">
        <v>98</v>
      </c>
      <c r="C1377" s="19">
        <v>1</v>
      </c>
      <c r="D1377" s="19" t="s">
        <v>30</v>
      </c>
      <c r="E1377" s="20"/>
      <c r="F1377" s="21">
        <f>+C1377*E1377</f>
        <v>0</v>
      </c>
    </row>
    <row r="1378" spans="1:6" ht="15.75" x14ac:dyDescent="0.25">
      <c r="A1378" s="18"/>
      <c r="B1378" s="2" t="s">
        <v>99</v>
      </c>
      <c r="C1378" s="19">
        <v>1</v>
      </c>
      <c r="D1378" s="19" t="s">
        <v>30</v>
      </c>
      <c r="E1378" s="20"/>
      <c r="F1378" s="21">
        <f>+C1378*E1378</f>
        <v>0</v>
      </c>
    </row>
    <row r="1379" spans="1:6" ht="15.75" x14ac:dyDescent="0.25">
      <c r="A1379" s="18"/>
      <c r="B1379" s="2" t="s">
        <v>100</v>
      </c>
      <c r="C1379" s="19">
        <v>1</v>
      </c>
      <c r="D1379" s="19" t="s">
        <v>30</v>
      </c>
      <c r="E1379" s="20"/>
      <c r="F1379" s="21">
        <f>+C1379*E1379</f>
        <v>0</v>
      </c>
    </row>
    <row r="1380" spans="1:6" ht="15.75" x14ac:dyDescent="0.25">
      <c r="A1380" s="18"/>
      <c r="B1380" s="2" t="s">
        <v>343</v>
      </c>
      <c r="C1380" s="19">
        <v>1</v>
      </c>
      <c r="D1380" s="19" t="s">
        <v>30</v>
      </c>
      <c r="E1380" s="20"/>
      <c r="F1380" s="21">
        <f>+C1380*E1380</f>
        <v>0</v>
      </c>
    </row>
    <row r="1381" spans="1:6" ht="15.75" x14ac:dyDescent="0.25">
      <c r="A1381" s="13">
        <f>+A1376+0.01</f>
        <v>22.170000000000027</v>
      </c>
      <c r="B1381" s="14" t="s">
        <v>103</v>
      </c>
      <c r="C1381" s="15"/>
      <c r="D1381" s="15"/>
      <c r="E1381" s="16"/>
      <c r="F1381" s="17">
        <f>SUBTOTAL(9,F1382:F1382)</f>
        <v>0</v>
      </c>
    </row>
    <row r="1382" spans="1:6" ht="15.75" x14ac:dyDescent="0.25">
      <c r="A1382" s="18"/>
      <c r="B1382" s="2" t="s">
        <v>103</v>
      </c>
      <c r="C1382" s="19">
        <v>2</v>
      </c>
      <c r="D1382" s="19" t="s">
        <v>30</v>
      </c>
      <c r="E1382" s="50"/>
      <c r="F1382" s="21">
        <f>+C1382*E1382</f>
        <v>0</v>
      </c>
    </row>
    <row r="1383" spans="1:6" ht="15.75" x14ac:dyDescent="0.25">
      <c r="A1383" s="13">
        <f>+A1381+0.01</f>
        <v>22.180000000000028</v>
      </c>
      <c r="B1383" s="14" t="s">
        <v>54</v>
      </c>
      <c r="C1383" s="15"/>
      <c r="D1383" s="15"/>
      <c r="E1383" s="16"/>
      <c r="F1383" s="17">
        <f>SUBTOTAL(9,F1384:F1384)</f>
        <v>0</v>
      </c>
    </row>
    <row r="1384" spans="1:6" ht="15.75" x14ac:dyDescent="0.25">
      <c r="A1384" s="18"/>
      <c r="B1384" s="2" t="s">
        <v>55</v>
      </c>
      <c r="C1384" s="19">
        <v>2.09</v>
      </c>
      <c r="D1384" s="19" t="s">
        <v>27</v>
      </c>
      <c r="E1384" s="50"/>
      <c r="F1384" s="21">
        <f>+C1384*E1384</f>
        <v>0</v>
      </c>
    </row>
    <row r="1385" spans="1:6" ht="15.75" x14ac:dyDescent="0.25">
      <c r="A1385" s="18"/>
      <c r="C1385" s="19"/>
      <c r="D1385" s="19"/>
      <c r="E1385" s="20"/>
      <c r="F1385" s="54"/>
    </row>
    <row r="1386" spans="1:6" ht="15.75" x14ac:dyDescent="0.25">
      <c r="A1386" s="18"/>
      <c r="C1386" s="19"/>
      <c r="D1386" s="19"/>
      <c r="E1386" s="20"/>
      <c r="F1386" s="54">
        <f>SUBTOTAL(9,F1340:F1385)</f>
        <v>0</v>
      </c>
    </row>
    <row r="1387" spans="1:6" ht="19.5" thickBot="1" x14ac:dyDescent="0.35">
      <c r="A1387" s="52">
        <f>+A1338+1</f>
        <v>23</v>
      </c>
      <c r="B1387" s="6" t="s">
        <v>273</v>
      </c>
      <c r="C1387" s="49">
        <v>82.79</v>
      </c>
      <c r="D1387" s="30"/>
      <c r="E1387" s="47"/>
      <c r="F1387" s="31"/>
    </row>
    <row r="1388" spans="1:6" ht="15.75" thickBot="1" x14ac:dyDescent="0.3">
      <c r="A1388" s="9" t="s">
        <v>15</v>
      </c>
      <c r="B1388" s="10" t="s">
        <v>16</v>
      </c>
      <c r="C1388" s="11" t="s">
        <v>17</v>
      </c>
      <c r="D1388" s="10" t="s">
        <v>18</v>
      </c>
      <c r="E1388" s="12" t="s">
        <v>19</v>
      </c>
      <c r="F1388" s="11" t="s">
        <v>20</v>
      </c>
    </row>
    <row r="1389" spans="1:6" ht="15.75" x14ac:dyDescent="0.25">
      <c r="A1389" s="13">
        <f>A1387+0.01</f>
        <v>23.01</v>
      </c>
      <c r="B1389" s="14" t="s">
        <v>237</v>
      </c>
      <c r="C1389" s="15"/>
      <c r="D1389" s="15"/>
      <c r="E1389" s="16"/>
      <c r="F1389" s="17">
        <f>SUBTOTAL(9,F1390:F1391)</f>
        <v>0</v>
      </c>
    </row>
    <row r="1390" spans="1:6" ht="15.75" x14ac:dyDescent="0.25">
      <c r="A1390" s="18"/>
      <c r="B1390" s="2" t="s">
        <v>22</v>
      </c>
      <c r="C1390" s="19">
        <v>165.64</v>
      </c>
      <c r="D1390" s="19" t="s">
        <v>23</v>
      </c>
      <c r="E1390" s="50"/>
      <c r="F1390" s="21">
        <f>+C1390*E1390</f>
        <v>0</v>
      </c>
    </row>
    <row r="1391" spans="1:6" ht="15.75" x14ac:dyDescent="0.25">
      <c r="A1391" s="18"/>
      <c r="B1391" s="2" t="s">
        <v>24</v>
      </c>
      <c r="C1391" s="19">
        <v>74.59</v>
      </c>
      <c r="D1391" s="19" t="s">
        <v>23</v>
      </c>
      <c r="E1391" s="50"/>
      <c r="F1391" s="21">
        <f>+C1391*E1391</f>
        <v>0</v>
      </c>
    </row>
    <row r="1392" spans="1:6" ht="15.75" x14ac:dyDescent="0.25">
      <c r="A1392" s="13">
        <f>+A1389+0.01</f>
        <v>23.020000000000003</v>
      </c>
      <c r="B1392" s="14" t="s">
        <v>238</v>
      </c>
      <c r="C1392" s="15"/>
      <c r="D1392" s="15"/>
      <c r="E1392" s="16"/>
      <c r="F1392" s="17">
        <f>SUBTOTAL(9,F1393:F1393)</f>
        <v>0</v>
      </c>
    </row>
    <row r="1393" spans="1:6" ht="15.75" x14ac:dyDescent="0.25">
      <c r="A1393" s="18"/>
      <c r="B1393" s="2" t="s">
        <v>22</v>
      </c>
      <c r="C1393" s="19">
        <v>203.22</v>
      </c>
      <c r="D1393" s="19" t="s">
        <v>23</v>
      </c>
      <c r="E1393" s="50"/>
      <c r="F1393" s="21">
        <f>+C1393*E1393</f>
        <v>0</v>
      </c>
    </row>
    <row r="1394" spans="1:6" ht="15.75" x14ac:dyDescent="0.25">
      <c r="A1394" s="13">
        <f>+A1392+0.01</f>
        <v>23.030000000000005</v>
      </c>
      <c r="B1394" s="14" t="s">
        <v>239</v>
      </c>
      <c r="C1394" s="15"/>
      <c r="D1394" s="15"/>
      <c r="E1394" s="16"/>
      <c r="F1394" s="17">
        <f>SUBTOTAL(9,F1395:F1398)</f>
        <v>0</v>
      </c>
    </row>
    <row r="1395" spans="1:6" ht="15.75" x14ac:dyDescent="0.25">
      <c r="A1395" s="18"/>
      <c r="B1395" s="2" t="s">
        <v>249</v>
      </c>
      <c r="C1395" s="19">
        <v>9</v>
      </c>
      <c r="D1395" s="19" t="s">
        <v>30</v>
      </c>
      <c r="E1395" s="50"/>
      <c r="F1395" s="21">
        <f>+C1395*E1395</f>
        <v>0</v>
      </c>
    </row>
    <row r="1396" spans="1:6" ht="15.75" x14ac:dyDescent="0.25">
      <c r="A1396" s="18"/>
      <c r="B1396" s="2" t="s">
        <v>31</v>
      </c>
      <c r="C1396" s="19">
        <v>4.5999999999999996</v>
      </c>
      <c r="D1396" s="19" t="s">
        <v>30</v>
      </c>
      <c r="E1396" s="50"/>
      <c r="F1396" s="21">
        <f>+C1396*E1396</f>
        <v>0</v>
      </c>
    </row>
    <row r="1397" spans="1:6" ht="15.75" x14ac:dyDescent="0.25">
      <c r="A1397" s="18"/>
      <c r="B1397" s="2" t="s">
        <v>56</v>
      </c>
      <c r="C1397" s="19">
        <v>10</v>
      </c>
      <c r="D1397" s="19" t="s">
        <v>27</v>
      </c>
      <c r="E1397" s="50"/>
      <c r="F1397" s="21">
        <f>+C1397*E1397</f>
        <v>0</v>
      </c>
    </row>
    <row r="1398" spans="1:6" ht="15.75" x14ac:dyDescent="0.25">
      <c r="A1398" s="18"/>
      <c r="B1398" s="2" t="s">
        <v>59</v>
      </c>
      <c r="C1398" s="19">
        <v>1</v>
      </c>
      <c r="D1398" s="19" t="s">
        <v>30</v>
      </c>
      <c r="E1398" s="50"/>
      <c r="F1398" s="21">
        <f>+C1398*E1398</f>
        <v>0</v>
      </c>
    </row>
    <row r="1399" spans="1:6" ht="15.75" x14ac:dyDescent="0.25">
      <c r="A1399" s="13">
        <f>+A1394+0.01</f>
        <v>23.040000000000006</v>
      </c>
      <c r="B1399" s="14" t="s">
        <v>243</v>
      </c>
      <c r="C1399" s="15"/>
      <c r="D1399" s="15"/>
      <c r="E1399" s="16"/>
      <c r="F1399" s="17">
        <f>SUBTOTAL(9,F1400:F1402)</f>
        <v>0</v>
      </c>
    </row>
    <row r="1400" spans="1:6" ht="15.75" x14ac:dyDescent="0.25">
      <c r="A1400" s="18"/>
      <c r="B1400" s="28" t="s">
        <v>251</v>
      </c>
      <c r="C1400" s="19">
        <v>1</v>
      </c>
      <c r="D1400" s="19" t="s">
        <v>30</v>
      </c>
      <c r="E1400" s="50"/>
      <c r="F1400" s="21">
        <f>+C1400*E1400</f>
        <v>0</v>
      </c>
    </row>
    <row r="1401" spans="1:6" ht="15.75" x14ac:dyDescent="0.25">
      <c r="A1401" s="18"/>
      <c r="B1401" s="2" t="s">
        <v>122</v>
      </c>
      <c r="C1401" s="19">
        <v>1</v>
      </c>
      <c r="D1401" s="19" t="s">
        <v>30</v>
      </c>
      <c r="E1401" s="50"/>
      <c r="F1401" s="21">
        <f>+C1401*E1401</f>
        <v>0</v>
      </c>
    </row>
    <row r="1402" spans="1:6" ht="15.75" x14ac:dyDescent="0.25">
      <c r="A1402" s="18"/>
      <c r="B1402" s="2" t="s">
        <v>153</v>
      </c>
      <c r="C1402" s="19">
        <v>1</v>
      </c>
      <c r="D1402" s="19" t="s">
        <v>30</v>
      </c>
      <c r="E1402" s="50"/>
      <c r="F1402" s="21">
        <f>+C1402*E1402</f>
        <v>0</v>
      </c>
    </row>
    <row r="1403" spans="1:6" ht="15.75" x14ac:dyDescent="0.25">
      <c r="A1403" s="13">
        <f>+A1399+0.01</f>
        <v>23.050000000000008</v>
      </c>
      <c r="B1403" s="14" t="s">
        <v>248</v>
      </c>
      <c r="C1403" s="15"/>
      <c r="D1403" s="15"/>
      <c r="E1403" s="16"/>
      <c r="F1403" s="17">
        <f>SUBTOTAL(9,F1404:F1405)</f>
        <v>0</v>
      </c>
    </row>
    <row r="1404" spans="1:6" ht="15.75" x14ac:dyDescent="0.25">
      <c r="A1404" s="18"/>
      <c r="B1404" s="2" t="s">
        <v>252</v>
      </c>
      <c r="C1404" s="19">
        <v>1</v>
      </c>
      <c r="D1404" s="19" t="s">
        <v>27</v>
      </c>
      <c r="E1404" s="50"/>
      <c r="F1404" s="21">
        <f>+C1404*E1404</f>
        <v>0</v>
      </c>
    </row>
    <row r="1405" spans="1:6" ht="15.75" x14ac:dyDescent="0.25">
      <c r="A1405" s="18"/>
      <c r="B1405" s="2" t="s">
        <v>253</v>
      </c>
      <c r="C1405" s="19">
        <v>2</v>
      </c>
      <c r="D1405" s="19" t="s">
        <v>30</v>
      </c>
      <c r="E1405" s="50"/>
      <c r="F1405" s="21">
        <f>+C1405*E1405</f>
        <v>0</v>
      </c>
    </row>
    <row r="1406" spans="1:6" ht="15.75" x14ac:dyDescent="0.25">
      <c r="A1406" s="13">
        <f>+A1403+0.01</f>
        <v>23.060000000000009</v>
      </c>
      <c r="B1406" s="14" t="s">
        <v>246</v>
      </c>
      <c r="C1406" s="15"/>
      <c r="D1406" s="15"/>
      <c r="E1406" s="16"/>
      <c r="F1406" s="17">
        <f>SUBTOTAL(9,F1407:F1407)</f>
        <v>0</v>
      </c>
    </row>
    <row r="1407" spans="1:6" ht="15.75" x14ac:dyDescent="0.25">
      <c r="A1407" s="18"/>
      <c r="B1407" s="2" t="s">
        <v>254</v>
      </c>
      <c r="C1407" s="19">
        <v>1</v>
      </c>
      <c r="D1407" s="19" t="s">
        <v>30</v>
      </c>
      <c r="E1407" s="50"/>
      <c r="F1407" s="21">
        <f>+C1407*E1407</f>
        <v>0</v>
      </c>
    </row>
    <row r="1408" spans="1:6" ht="15.75" x14ac:dyDescent="0.25">
      <c r="A1408" s="13">
        <f>+A1406+0.01</f>
        <v>23.070000000000011</v>
      </c>
      <c r="B1408" s="14" t="s">
        <v>247</v>
      </c>
      <c r="C1408" s="15"/>
      <c r="D1408" s="15"/>
      <c r="E1408" s="16"/>
      <c r="F1408" s="17">
        <f>SUBTOTAL(9,F1409:F1412)</f>
        <v>0</v>
      </c>
    </row>
    <row r="1409" spans="1:6" ht="15.75" x14ac:dyDescent="0.25">
      <c r="A1409" s="18"/>
      <c r="B1409" s="2" t="s">
        <v>190</v>
      </c>
      <c r="C1409" s="19">
        <v>4</v>
      </c>
      <c r="D1409" s="19" t="s">
        <v>27</v>
      </c>
      <c r="E1409" s="50"/>
      <c r="F1409" s="21">
        <f>+C1409*E1409</f>
        <v>0</v>
      </c>
    </row>
    <row r="1410" spans="1:6" ht="15.75" x14ac:dyDescent="0.25">
      <c r="A1410" s="18"/>
      <c r="B1410" s="2" t="s">
        <v>346</v>
      </c>
      <c r="C1410" s="19">
        <v>1</v>
      </c>
      <c r="D1410" s="19" t="s">
        <v>30</v>
      </c>
      <c r="E1410" s="50"/>
      <c r="F1410" s="21">
        <f>+C1410*E1410</f>
        <v>0</v>
      </c>
    </row>
    <row r="1411" spans="1:6" ht="15.75" x14ac:dyDescent="0.25">
      <c r="A1411" s="18"/>
      <c r="B1411" s="2" t="s">
        <v>255</v>
      </c>
      <c r="C1411" s="19">
        <v>1</v>
      </c>
      <c r="D1411" s="19" t="s">
        <v>30</v>
      </c>
      <c r="E1411" s="50"/>
      <c r="F1411" s="21">
        <f>+C1411*E1411</f>
        <v>0</v>
      </c>
    </row>
    <row r="1412" spans="1:6" ht="15.75" x14ac:dyDescent="0.25">
      <c r="A1412" s="18"/>
      <c r="B1412" s="2" t="s">
        <v>256</v>
      </c>
      <c r="C1412" s="19">
        <v>1</v>
      </c>
      <c r="D1412" s="19" t="s">
        <v>30</v>
      </c>
      <c r="E1412" s="50"/>
      <c r="F1412" s="21">
        <f>+C1412*E1412</f>
        <v>0</v>
      </c>
    </row>
    <row r="1413" spans="1:6" ht="15.75" x14ac:dyDescent="0.25">
      <c r="A1413" s="13">
        <f>+A1408+0.01</f>
        <v>23.080000000000013</v>
      </c>
      <c r="B1413" s="14" t="s">
        <v>240</v>
      </c>
      <c r="C1413" s="15"/>
      <c r="D1413" s="15"/>
      <c r="E1413" s="16"/>
      <c r="F1413" s="17">
        <f>SUBTOTAL(9,F1414:F1414)</f>
        <v>0</v>
      </c>
    </row>
    <row r="1414" spans="1:6" ht="15.75" x14ac:dyDescent="0.25">
      <c r="A1414" s="18"/>
      <c r="B1414" s="2" t="s">
        <v>42</v>
      </c>
      <c r="C1414" s="19">
        <v>2</v>
      </c>
      <c r="D1414" s="19" t="s">
        <v>30</v>
      </c>
      <c r="E1414" s="50"/>
      <c r="F1414" s="21">
        <f>+C1414*E1414</f>
        <v>0</v>
      </c>
    </row>
    <row r="1415" spans="1:6" ht="15.75" x14ac:dyDescent="0.25">
      <c r="A1415" s="13">
        <f>+A1413+0.01</f>
        <v>23.090000000000014</v>
      </c>
      <c r="B1415" s="14" t="s">
        <v>244</v>
      </c>
      <c r="C1415" s="15"/>
      <c r="D1415" s="15"/>
      <c r="E1415" s="16"/>
      <c r="F1415" s="29">
        <f>SUBTOTAL(9,F1416)</f>
        <v>0</v>
      </c>
    </row>
    <row r="1416" spans="1:6" ht="15.75" x14ac:dyDescent="0.25">
      <c r="A1416" s="18"/>
      <c r="B1416" s="2" t="s">
        <v>257</v>
      </c>
      <c r="C1416" s="19">
        <v>1</v>
      </c>
      <c r="D1416" s="19" t="s">
        <v>30</v>
      </c>
      <c r="E1416" s="50"/>
      <c r="F1416" s="21">
        <f>+C1416*E1416</f>
        <v>0</v>
      </c>
    </row>
    <row r="1417" spans="1:6" ht="15.75" x14ac:dyDescent="0.25">
      <c r="A1417" s="13">
        <f>+A1415+0.01</f>
        <v>23.100000000000016</v>
      </c>
      <c r="B1417" s="14" t="s">
        <v>10</v>
      </c>
      <c r="C1417" s="15"/>
      <c r="D1417" s="15"/>
      <c r="E1417" s="16"/>
      <c r="F1417" s="29">
        <f>SUBTOTAL(9,F1418)</f>
        <v>0</v>
      </c>
    </row>
    <row r="1418" spans="1:6" ht="15.75" x14ac:dyDescent="0.25">
      <c r="A1418" s="18"/>
      <c r="B1418" s="2" t="s">
        <v>258</v>
      </c>
      <c r="C1418" s="19">
        <v>1</v>
      </c>
      <c r="D1418" s="19" t="s">
        <v>30</v>
      </c>
      <c r="E1418" s="50"/>
      <c r="F1418" s="21">
        <f>+C1418*E1418</f>
        <v>0</v>
      </c>
    </row>
    <row r="1419" spans="1:6" ht="15.75" x14ac:dyDescent="0.25">
      <c r="A1419" s="13">
        <f>+A1417+0.01</f>
        <v>23.110000000000017</v>
      </c>
      <c r="B1419" s="14" t="s">
        <v>75</v>
      </c>
      <c r="C1419" s="15"/>
      <c r="D1419" s="15"/>
      <c r="E1419" s="16"/>
      <c r="F1419" s="29">
        <f>SUBTOTAL(9,F1420)</f>
        <v>0</v>
      </c>
    </row>
    <row r="1420" spans="1:6" ht="15.75" x14ac:dyDescent="0.25">
      <c r="A1420" s="18"/>
      <c r="B1420" s="2" t="s">
        <v>147</v>
      </c>
      <c r="C1420" s="19">
        <v>1</v>
      </c>
      <c r="D1420" s="19" t="s">
        <v>30</v>
      </c>
      <c r="E1420" s="20"/>
      <c r="F1420" s="21">
        <f>+C1420*E1420</f>
        <v>0</v>
      </c>
    </row>
    <row r="1421" spans="1:6" ht="15.75" x14ac:dyDescent="0.25">
      <c r="A1421" s="13">
        <f>+A1419+0.01</f>
        <v>23.120000000000019</v>
      </c>
      <c r="B1421" s="14" t="s">
        <v>2</v>
      </c>
      <c r="C1421" s="15"/>
      <c r="D1421" s="15"/>
      <c r="E1421" s="16"/>
      <c r="F1421" s="17">
        <f>SUBTOTAL(9,F1422:F1424)</f>
        <v>0</v>
      </c>
    </row>
    <row r="1422" spans="1:6" ht="15.75" x14ac:dyDescent="0.25">
      <c r="A1422" s="18"/>
      <c r="B1422" s="2" t="s">
        <v>81</v>
      </c>
      <c r="C1422" s="19">
        <v>1</v>
      </c>
      <c r="D1422" s="19" t="s">
        <v>30</v>
      </c>
      <c r="E1422" s="50"/>
      <c r="F1422" s="21">
        <f>+C1422*E1422</f>
        <v>0</v>
      </c>
    </row>
    <row r="1423" spans="1:6" ht="15.75" x14ac:dyDescent="0.25">
      <c r="A1423" s="18"/>
      <c r="B1423" s="2" t="s">
        <v>109</v>
      </c>
      <c r="C1423" s="19">
        <v>1</v>
      </c>
      <c r="D1423" s="19" t="s">
        <v>30</v>
      </c>
      <c r="E1423" s="50"/>
      <c r="F1423" s="21">
        <f>+C1423*E1423</f>
        <v>0</v>
      </c>
    </row>
    <row r="1424" spans="1:6" ht="15.75" x14ac:dyDescent="0.25">
      <c r="A1424" s="18"/>
      <c r="B1424" s="2" t="s">
        <v>107</v>
      </c>
      <c r="C1424" s="19">
        <v>1</v>
      </c>
      <c r="D1424" s="19" t="s">
        <v>30</v>
      </c>
      <c r="E1424" s="50"/>
      <c r="F1424" s="21">
        <f>+C1424*E1424</f>
        <v>0</v>
      </c>
    </row>
    <row r="1425" spans="1:6" ht="15.75" x14ac:dyDescent="0.25">
      <c r="A1425" s="13">
        <f>+A1421+0.01</f>
        <v>23.13000000000002</v>
      </c>
      <c r="B1425" s="14" t="s">
        <v>11</v>
      </c>
      <c r="C1425" s="15"/>
      <c r="D1425" s="15"/>
      <c r="E1425" s="16"/>
      <c r="F1425" s="17">
        <f>SUBTOTAL(9,F1426:F1426)</f>
        <v>0</v>
      </c>
    </row>
    <row r="1426" spans="1:6" ht="15.75" x14ac:dyDescent="0.25">
      <c r="A1426" s="18"/>
      <c r="B1426" s="2" t="s">
        <v>124</v>
      </c>
      <c r="C1426" s="19">
        <v>1</v>
      </c>
      <c r="D1426" s="19" t="s">
        <v>30</v>
      </c>
      <c r="E1426" s="50"/>
      <c r="F1426" s="21">
        <f>+C1426*E1426</f>
        <v>0</v>
      </c>
    </row>
    <row r="1427" spans="1:6" ht="15.75" x14ac:dyDescent="0.25">
      <c r="A1427" s="13">
        <f>+A1425+0.01</f>
        <v>23.140000000000022</v>
      </c>
      <c r="B1427" s="14" t="s">
        <v>83</v>
      </c>
      <c r="C1427" s="15"/>
      <c r="D1427" s="15"/>
      <c r="E1427" s="16"/>
      <c r="F1427" s="17">
        <f>SUBTOTAL(9,F1428:F1428)</f>
        <v>0</v>
      </c>
    </row>
    <row r="1428" spans="1:6" ht="15.75" x14ac:dyDescent="0.25">
      <c r="A1428" s="18"/>
      <c r="B1428" s="2" t="s">
        <v>84</v>
      </c>
      <c r="C1428" s="19">
        <v>1</v>
      </c>
      <c r="D1428" s="19" t="s">
        <v>30</v>
      </c>
      <c r="E1428" s="50"/>
      <c r="F1428" s="21">
        <f>+C1428*E1428</f>
        <v>0</v>
      </c>
    </row>
    <row r="1429" spans="1:6" ht="15.75" x14ac:dyDescent="0.25">
      <c r="A1429" s="13">
        <f>+A1427+0.01</f>
        <v>23.150000000000023</v>
      </c>
      <c r="B1429" s="14" t="s">
        <v>3</v>
      </c>
      <c r="C1429" s="15"/>
      <c r="D1429" s="15"/>
      <c r="E1429" s="16"/>
      <c r="F1429" s="17">
        <f>SUBTOTAL(9,F1430:F1430)</f>
        <v>0</v>
      </c>
    </row>
    <row r="1430" spans="1:6" ht="15.75" x14ac:dyDescent="0.25">
      <c r="A1430" s="18"/>
      <c r="B1430" s="2" t="s">
        <v>3</v>
      </c>
      <c r="C1430" s="19">
        <v>1</v>
      </c>
      <c r="D1430" s="19" t="s">
        <v>0</v>
      </c>
      <c r="E1430" s="50"/>
      <c r="F1430" s="21">
        <f>+C1430*E1430</f>
        <v>0</v>
      </c>
    </row>
    <row r="1431" spans="1:6" ht="15.75" x14ac:dyDescent="0.25">
      <c r="A1431" s="13">
        <f>+A1429+0.01</f>
        <v>23.160000000000025</v>
      </c>
      <c r="B1431" s="14" t="s">
        <v>12</v>
      </c>
      <c r="C1431" s="15"/>
      <c r="D1431" s="15"/>
      <c r="E1431" s="16"/>
      <c r="F1431" s="17">
        <f>SUBTOTAL(9,F1432:F1433)</f>
        <v>0</v>
      </c>
    </row>
    <row r="1432" spans="1:6" ht="15.75" x14ac:dyDescent="0.25">
      <c r="A1432" s="18"/>
      <c r="B1432" s="2" t="s">
        <v>259</v>
      </c>
      <c r="C1432" s="19">
        <v>6</v>
      </c>
      <c r="D1432" s="19" t="s">
        <v>30</v>
      </c>
      <c r="E1432" s="50"/>
      <c r="F1432" s="21">
        <f>+C1432*E1432</f>
        <v>0</v>
      </c>
    </row>
    <row r="1433" spans="1:6" ht="15.75" x14ac:dyDescent="0.25">
      <c r="A1433" s="18"/>
      <c r="B1433" s="2" t="s">
        <v>260</v>
      </c>
      <c r="C1433" s="19">
        <v>3</v>
      </c>
      <c r="D1433" s="19" t="s">
        <v>30</v>
      </c>
      <c r="E1433" s="50"/>
      <c r="F1433" s="21">
        <f>+C1433*E1433</f>
        <v>0</v>
      </c>
    </row>
    <row r="1434" spans="1:6" ht="15.75" x14ac:dyDescent="0.25">
      <c r="A1434" s="13">
        <f>+A1431+0.01</f>
        <v>23.170000000000027</v>
      </c>
      <c r="B1434" s="14" t="s">
        <v>94</v>
      </c>
      <c r="C1434" s="15"/>
      <c r="D1434" s="15"/>
      <c r="E1434" s="16"/>
      <c r="F1434" s="17">
        <f>SUBTOTAL(9,F1435)</f>
        <v>0</v>
      </c>
    </row>
    <row r="1435" spans="1:6" ht="15.75" x14ac:dyDescent="0.25">
      <c r="A1435" s="18"/>
      <c r="B1435" s="2" t="s">
        <v>180</v>
      </c>
      <c r="C1435" s="19">
        <v>1</v>
      </c>
      <c r="D1435" s="19" t="s">
        <v>30</v>
      </c>
      <c r="E1435" s="50"/>
      <c r="F1435" s="21">
        <f>+C1435*E1435</f>
        <v>0</v>
      </c>
    </row>
    <row r="1436" spans="1:6" ht="15.75" x14ac:dyDescent="0.25">
      <c r="A1436" s="13">
        <f>+A1434+0.01</f>
        <v>23.180000000000028</v>
      </c>
      <c r="B1436" s="14" t="s">
        <v>13</v>
      </c>
      <c r="C1436" s="15"/>
      <c r="D1436" s="15"/>
      <c r="E1436" s="16"/>
      <c r="F1436" s="17">
        <f>SUBTOTAL(9,F1437)</f>
        <v>0</v>
      </c>
    </row>
    <row r="1437" spans="1:6" ht="15.75" x14ac:dyDescent="0.25">
      <c r="A1437" s="18"/>
      <c r="B1437" s="2" t="s">
        <v>95</v>
      </c>
      <c r="C1437" s="19">
        <v>2</v>
      </c>
      <c r="D1437" s="19" t="s">
        <v>30</v>
      </c>
      <c r="E1437" s="50"/>
      <c r="F1437" s="21">
        <f>+C1437*E1437</f>
        <v>0</v>
      </c>
    </row>
    <row r="1438" spans="1:6" ht="15.75" x14ac:dyDescent="0.25">
      <c r="A1438" s="13">
        <f>+A1436+0.01</f>
        <v>23.19000000000003</v>
      </c>
      <c r="B1438" s="14" t="s">
        <v>103</v>
      </c>
      <c r="C1438" s="15"/>
      <c r="D1438" s="15"/>
      <c r="E1438" s="16"/>
      <c r="F1438" s="17">
        <f>SUBTOTAL(9,F1439:F1439)</f>
        <v>0</v>
      </c>
    </row>
    <row r="1439" spans="1:6" ht="15.75" x14ac:dyDescent="0.25">
      <c r="A1439" s="18"/>
      <c r="B1439" s="2" t="s">
        <v>103</v>
      </c>
      <c r="C1439" s="19">
        <v>2</v>
      </c>
      <c r="D1439" s="19" t="s">
        <v>30</v>
      </c>
      <c r="E1439" s="50"/>
      <c r="F1439" s="21">
        <f>+C1439*E1439</f>
        <v>0</v>
      </c>
    </row>
    <row r="1440" spans="1:6" ht="15.75" x14ac:dyDescent="0.25">
      <c r="A1440" s="13">
        <f>+A1438+0.01</f>
        <v>23.200000000000031</v>
      </c>
      <c r="B1440" s="14" t="s">
        <v>241</v>
      </c>
      <c r="C1440" s="15"/>
      <c r="D1440" s="15"/>
      <c r="E1440" s="16"/>
      <c r="F1440" s="17">
        <f>SUBTOTAL(9,F1441)</f>
        <v>0</v>
      </c>
    </row>
    <row r="1441" spans="1:6" ht="15.75" x14ac:dyDescent="0.25">
      <c r="A1441" s="18"/>
      <c r="B1441" s="2" t="s">
        <v>242</v>
      </c>
      <c r="C1441" s="19">
        <v>6.28</v>
      </c>
      <c r="D1441" s="19" t="s">
        <v>27</v>
      </c>
      <c r="E1441" s="50"/>
      <c r="F1441" s="21">
        <f>+C1441*E1441</f>
        <v>0</v>
      </c>
    </row>
    <row r="1442" spans="1:6" ht="15.75" x14ac:dyDescent="0.25">
      <c r="A1442" s="18"/>
      <c r="C1442" s="19"/>
      <c r="D1442" s="19"/>
      <c r="E1442" s="20"/>
      <c r="F1442" s="54"/>
    </row>
    <row r="1443" spans="1:6" ht="15.75" x14ac:dyDescent="0.25">
      <c r="A1443" s="18"/>
      <c r="C1443" s="19"/>
      <c r="D1443" s="19"/>
      <c r="E1443" s="20"/>
      <c r="F1443" s="54">
        <f>SUBTOTAL(9,F1389:F1442)</f>
        <v>0</v>
      </c>
    </row>
    <row r="1444" spans="1:6" ht="19.5" thickBot="1" x14ac:dyDescent="0.35">
      <c r="A1444" s="52">
        <f>+A1387+1</f>
        <v>24</v>
      </c>
      <c r="B1444" s="6" t="s">
        <v>344</v>
      </c>
      <c r="C1444" s="49">
        <v>60</v>
      </c>
      <c r="D1444" s="30"/>
      <c r="E1444" s="31"/>
      <c r="F1444" s="31"/>
    </row>
    <row r="1445" spans="1:6" ht="15.75" thickBot="1" x14ac:dyDescent="0.3">
      <c r="A1445" s="9" t="s">
        <v>15</v>
      </c>
      <c r="B1445" s="10" t="s">
        <v>16</v>
      </c>
      <c r="C1445" s="11" t="s">
        <v>17</v>
      </c>
      <c r="D1445" s="10" t="s">
        <v>18</v>
      </c>
      <c r="E1445" s="12" t="s">
        <v>19</v>
      </c>
      <c r="F1445" s="11" t="s">
        <v>20</v>
      </c>
    </row>
    <row r="1446" spans="1:6" ht="15.75" x14ac:dyDescent="0.25">
      <c r="A1446" s="13">
        <f>A1444+0.01</f>
        <v>24.01</v>
      </c>
      <c r="B1446" s="14" t="s">
        <v>237</v>
      </c>
      <c r="C1446" s="15"/>
      <c r="D1446" s="15"/>
      <c r="E1446" s="16"/>
      <c r="F1446" s="17">
        <f>SUBTOTAL(9,F1447:F1448)</f>
        <v>0</v>
      </c>
    </row>
    <row r="1447" spans="1:6" ht="15.75" x14ac:dyDescent="0.25">
      <c r="A1447" s="18"/>
      <c r="B1447" s="2" t="s">
        <v>22</v>
      </c>
      <c r="C1447" s="19">
        <v>140.19999999999999</v>
      </c>
      <c r="D1447" s="19" t="s">
        <v>23</v>
      </c>
      <c r="E1447" s="50"/>
      <c r="F1447" s="21">
        <f>+C1447*E1447</f>
        <v>0</v>
      </c>
    </row>
    <row r="1448" spans="1:6" ht="15.75" x14ac:dyDescent="0.25">
      <c r="A1448" s="18"/>
      <c r="B1448" s="2" t="s">
        <v>24</v>
      </c>
      <c r="C1448" s="19">
        <v>50.44</v>
      </c>
      <c r="D1448" s="19" t="s">
        <v>23</v>
      </c>
      <c r="E1448" s="50"/>
      <c r="F1448" s="21">
        <f>+C1448*E1448</f>
        <v>0</v>
      </c>
    </row>
    <row r="1449" spans="1:6" ht="15.75" x14ac:dyDescent="0.25">
      <c r="A1449" s="13">
        <f>+A1446+0.01</f>
        <v>24.020000000000003</v>
      </c>
      <c r="B1449" s="14" t="s">
        <v>238</v>
      </c>
      <c r="C1449" s="15"/>
      <c r="D1449" s="15"/>
      <c r="E1449" s="16"/>
      <c r="F1449" s="17">
        <f>SUBTOTAL(9,F1450:F1450)</f>
        <v>0</v>
      </c>
    </row>
    <row r="1450" spans="1:6" ht="15.75" x14ac:dyDescent="0.25">
      <c r="A1450" s="18"/>
      <c r="B1450" s="2" t="s">
        <v>22</v>
      </c>
      <c r="C1450" s="19">
        <v>108.67</v>
      </c>
      <c r="D1450" s="19" t="s">
        <v>23</v>
      </c>
      <c r="E1450" s="50"/>
      <c r="F1450" s="21">
        <f>+C1450*E1450</f>
        <v>0</v>
      </c>
    </row>
    <row r="1451" spans="1:6" ht="15.75" x14ac:dyDescent="0.25">
      <c r="A1451" s="13">
        <f>+A1449+0.01</f>
        <v>24.030000000000005</v>
      </c>
      <c r="B1451" s="14" t="s">
        <v>239</v>
      </c>
      <c r="C1451" s="15"/>
      <c r="D1451" s="15"/>
      <c r="E1451" s="16"/>
      <c r="F1451" s="17">
        <f>SUBTOTAL(9,F1452:F1454)</f>
        <v>0</v>
      </c>
    </row>
    <row r="1452" spans="1:6" ht="15.75" x14ac:dyDescent="0.25">
      <c r="A1452" s="18"/>
      <c r="B1452" s="2" t="s">
        <v>261</v>
      </c>
      <c r="C1452" s="19">
        <v>5</v>
      </c>
      <c r="D1452" s="19" t="s">
        <v>30</v>
      </c>
      <c r="E1452" s="50"/>
      <c r="F1452" s="21">
        <f>+C1452*E1452</f>
        <v>0</v>
      </c>
    </row>
    <row r="1453" spans="1:6" ht="15.75" x14ac:dyDescent="0.25">
      <c r="A1453" s="18"/>
      <c r="B1453" s="2" t="s">
        <v>56</v>
      </c>
      <c r="C1453" s="19">
        <v>23.9</v>
      </c>
      <c r="D1453" s="19" t="s">
        <v>27</v>
      </c>
      <c r="E1453" s="50"/>
      <c r="F1453" s="21">
        <f>+C1453*E1453</f>
        <v>0</v>
      </c>
    </row>
    <row r="1454" spans="1:6" ht="15.75" x14ac:dyDescent="0.25">
      <c r="A1454" s="18"/>
      <c r="B1454" s="2" t="s">
        <v>59</v>
      </c>
      <c r="C1454" s="19">
        <v>2</v>
      </c>
      <c r="D1454" s="19" t="s">
        <v>30</v>
      </c>
      <c r="E1454" s="50"/>
      <c r="F1454" s="21">
        <f>+C1454*E1454</f>
        <v>0</v>
      </c>
    </row>
    <row r="1455" spans="1:6" ht="15.75" x14ac:dyDescent="0.25">
      <c r="A1455" s="13">
        <f>+A1451+0.01</f>
        <v>24.040000000000006</v>
      </c>
      <c r="B1455" s="14" t="s">
        <v>243</v>
      </c>
      <c r="C1455" s="15"/>
      <c r="D1455" s="15"/>
      <c r="E1455" s="16"/>
      <c r="F1455" s="17">
        <f>SUBTOTAL(9,F1456:F1457)</f>
        <v>0</v>
      </c>
    </row>
    <row r="1456" spans="1:6" ht="15.75" x14ac:dyDescent="0.25">
      <c r="A1456" s="18"/>
      <c r="B1456" s="2" t="s">
        <v>32</v>
      </c>
      <c r="C1456" s="19">
        <v>1</v>
      </c>
      <c r="D1456" s="19" t="s">
        <v>30</v>
      </c>
      <c r="E1456" s="50"/>
      <c r="F1456" s="21">
        <f>+C1456*E1456</f>
        <v>0</v>
      </c>
    </row>
    <row r="1457" spans="1:6" ht="15.75" x14ac:dyDescent="0.25">
      <c r="A1457" s="18"/>
      <c r="B1457" s="2" t="s">
        <v>262</v>
      </c>
      <c r="C1457" s="19">
        <v>2</v>
      </c>
      <c r="D1457" s="19" t="s">
        <v>30</v>
      </c>
      <c r="E1457" s="50"/>
      <c r="F1457" s="21">
        <f>+C1457*E1457</f>
        <v>0</v>
      </c>
    </row>
    <row r="1458" spans="1:6" ht="15.75" x14ac:dyDescent="0.25">
      <c r="A1458" s="13">
        <f>+A1455+0.01</f>
        <v>24.050000000000008</v>
      </c>
      <c r="B1458" s="14" t="s">
        <v>240</v>
      </c>
      <c r="C1458" s="15"/>
      <c r="D1458" s="15"/>
      <c r="E1458" s="16"/>
      <c r="F1458" s="17">
        <f>SUBTOTAL(9,F1459:F1459)</f>
        <v>0</v>
      </c>
    </row>
    <row r="1459" spans="1:6" ht="15.75" x14ac:dyDescent="0.25">
      <c r="A1459" s="18"/>
      <c r="B1459" s="2" t="s">
        <v>42</v>
      </c>
      <c r="C1459" s="19">
        <v>1</v>
      </c>
      <c r="D1459" s="19" t="s">
        <v>30</v>
      </c>
      <c r="E1459" s="50"/>
      <c r="F1459" s="21">
        <f>+C1459*E1459</f>
        <v>0</v>
      </c>
    </row>
    <row r="1460" spans="1:6" ht="15.75" x14ac:dyDescent="0.25">
      <c r="A1460" s="13">
        <f>+A1458+0.01</f>
        <v>24.060000000000009</v>
      </c>
      <c r="B1460" s="14" t="s">
        <v>10</v>
      </c>
      <c r="C1460" s="15"/>
      <c r="D1460" s="15"/>
      <c r="E1460" s="16"/>
      <c r="F1460" s="17">
        <f>SUBTOTAL(9,F1461:F1461)</f>
        <v>0</v>
      </c>
    </row>
    <row r="1461" spans="1:6" ht="15.75" x14ac:dyDescent="0.25">
      <c r="A1461" s="18"/>
      <c r="B1461" s="2" t="s">
        <v>263</v>
      </c>
      <c r="C1461" s="19">
        <v>1</v>
      </c>
      <c r="D1461" s="19" t="s">
        <v>30</v>
      </c>
      <c r="E1461" s="50"/>
      <c r="F1461" s="21">
        <f>+C1461*E1461</f>
        <v>0</v>
      </c>
    </row>
    <row r="1462" spans="1:6" ht="15.75" x14ac:dyDescent="0.25">
      <c r="A1462" s="13">
        <f>+A1460+0.01</f>
        <v>24.070000000000011</v>
      </c>
      <c r="B1462" s="14" t="s">
        <v>44</v>
      </c>
      <c r="C1462" s="15"/>
      <c r="D1462" s="15"/>
      <c r="E1462" s="16"/>
      <c r="F1462" s="17">
        <f>SUBTOTAL(9,F1463:F1463)</f>
        <v>0</v>
      </c>
    </row>
    <row r="1463" spans="1:6" ht="15.75" x14ac:dyDescent="0.25">
      <c r="A1463" s="18"/>
      <c r="B1463" s="2" t="s">
        <v>264</v>
      </c>
      <c r="C1463" s="19">
        <v>1</v>
      </c>
      <c r="D1463" s="19" t="s">
        <v>30</v>
      </c>
      <c r="E1463" s="50"/>
      <c r="F1463" s="21">
        <f>+C1463*E1463</f>
        <v>0</v>
      </c>
    </row>
    <row r="1464" spans="1:6" ht="15.75" x14ac:dyDescent="0.25">
      <c r="A1464" s="13">
        <f>+A1462+0.01</f>
        <v>24.080000000000013</v>
      </c>
      <c r="B1464" s="14" t="s">
        <v>46</v>
      </c>
      <c r="C1464" s="15"/>
      <c r="D1464" s="15"/>
      <c r="E1464" s="16"/>
      <c r="F1464" s="17">
        <f>SUBTOTAL(9,F1465:F1465)</f>
        <v>0</v>
      </c>
    </row>
    <row r="1465" spans="1:6" ht="15.75" x14ac:dyDescent="0.25">
      <c r="A1465" s="18"/>
      <c r="B1465" s="2" t="s">
        <v>265</v>
      </c>
      <c r="C1465" s="19">
        <v>1</v>
      </c>
      <c r="D1465" s="19" t="s">
        <v>30</v>
      </c>
      <c r="E1465" s="50"/>
      <c r="F1465" s="21">
        <f>+C1465*E1465</f>
        <v>0</v>
      </c>
    </row>
    <row r="1466" spans="1:6" ht="15.75" x14ac:dyDescent="0.25">
      <c r="A1466" s="13">
        <f>+A1464+0.01</f>
        <v>24.090000000000014</v>
      </c>
      <c r="B1466" s="14" t="s">
        <v>2</v>
      </c>
      <c r="C1466" s="15"/>
      <c r="D1466" s="15"/>
      <c r="E1466" s="16"/>
      <c r="F1466" s="17">
        <f>SUBTOTAL(9,F1467:F1467)</f>
        <v>0</v>
      </c>
    </row>
    <row r="1467" spans="1:6" ht="15.75" x14ac:dyDescent="0.25">
      <c r="A1467" s="18"/>
      <c r="B1467" s="2" t="s">
        <v>266</v>
      </c>
      <c r="C1467" s="19">
        <v>1</v>
      </c>
      <c r="D1467" s="19" t="s">
        <v>30</v>
      </c>
      <c r="E1467" s="50"/>
      <c r="F1467" s="21">
        <f>+C1467*E1467</f>
        <v>0</v>
      </c>
    </row>
    <row r="1468" spans="1:6" ht="15.75" x14ac:dyDescent="0.25">
      <c r="A1468" s="13">
        <f>+A1466+0.01</f>
        <v>24.100000000000016</v>
      </c>
      <c r="B1468" s="14" t="s">
        <v>11</v>
      </c>
      <c r="C1468" s="15"/>
      <c r="D1468" s="15"/>
      <c r="E1468" s="16"/>
      <c r="F1468" s="17">
        <f>SUBTOTAL(9,F1469:F1469)</f>
        <v>0</v>
      </c>
    </row>
    <row r="1469" spans="1:6" ht="15.75" x14ac:dyDescent="0.25">
      <c r="A1469" s="18"/>
      <c r="B1469" s="2" t="s">
        <v>82</v>
      </c>
      <c r="C1469" s="19">
        <v>1</v>
      </c>
      <c r="D1469" s="19" t="s">
        <v>30</v>
      </c>
      <c r="E1469" s="50"/>
      <c r="F1469" s="21">
        <f>+C1469*E1469</f>
        <v>0</v>
      </c>
    </row>
    <row r="1470" spans="1:6" ht="15.75" x14ac:dyDescent="0.25">
      <c r="A1470" s="13">
        <f>+A1468+0.01</f>
        <v>24.110000000000017</v>
      </c>
      <c r="B1470" s="14" t="s">
        <v>83</v>
      </c>
      <c r="C1470" s="15"/>
      <c r="D1470" s="15"/>
      <c r="E1470" s="16"/>
      <c r="F1470" s="17">
        <f>SUBTOTAL(9,F1471:F1471)</f>
        <v>0</v>
      </c>
    </row>
    <row r="1471" spans="1:6" ht="15.75" x14ac:dyDescent="0.25">
      <c r="A1471" s="18"/>
      <c r="B1471" s="2" t="s">
        <v>84</v>
      </c>
      <c r="C1471" s="19">
        <v>1</v>
      </c>
      <c r="D1471" s="19" t="s">
        <v>30</v>
      </c>
      <c r="E1471" s="50"/>
      <c r="F1471" s="21">
        <f>+C1471*E1471</f>
        <v>0</v>
      </c>
    </row>
    <row r="1472" spans="1:6" ht="15.75" x14ac:dyDescent="0.25">
      <c r="A1472" s="13">
        <f>+A1470+0.01</f>
        <v>24.120000000000019</v>
      </c>
      <c r="B1472" s="14" t="s">
        <v>12</v>
      </c>
      <c r="C1472" s="15"/>
      <c r="D1472" s="15"/>
      <c r="E1472" s="16"/>
      <c r="F1472" s="17">
        <f>SUBTOTAL(9,F1473)</f>
        <v>0</v>
      </c>
    </row>
    <row r="1473" spans="1:6" ht="15.75" x14ac:dyDescent="0.25">
      <c r="A1473" s="18"/>
      <c r="B1473" s="2" t="s">
        <v>267</v>
      </c>
      <c r="C1473" s="19">
        <v>1</v>
      </c>
      <c r="D1473" s="19" t="s">
        <v>30</v>
      </c>
      <c r="E1473" s="50"/>
      <c r="F1473" s="21">
        <f>+C1473*E1473</f>
        <v>0</v>
      </c>
    </row>
    <row r="1474" spans="1:6" ht="15.75" x14ac:dyDescent="0.25">
      <c r="A1474" s="13">
        <f>+A1472+0.01</f>
        <v>24.13000000000002</v>
      </c>
      <c r="B1474" s="14" t="s">
        <v>75</v>
      </c>
      <c r="C1474" s="15"/>
      <c r="D1474" s="15"/>
      <c r="E1474" s="16"/>
      <c r="F1474" s="17">
        <f>SUBTOTAL(9,F1475:F1475)</f>
        <v>0</v>
      </c>
    </row>
    <row r="1475" spans="1:6" ht="15.75" x14ac:dyDescent="0.25">
      <c r="A1475" s="18"/>
      <c r="B1475" s="2" t="s">
        <v>76</v>
      </c>
      <c r="C1475" s="19">
        <v>1</v>
      </c>
      <c r="D1475" s="19" t="s">
        <v>30</v>
      </c>
      <c r="E1475" s="50"/>
      <c r="F1475" s="21">
        <f>+C1475*E1475</f>
        <v>0</v>
      </c>
    </row>
    <row r="1476" spans="1:6" ht="15.75" x14ac:dyDescent="0.25">
      <c r="A1476" s="13">
        <f>+A1474+0.01</f>
        <v>24.140000000000022</v>
      </c>
      <c r="B1476" s="14" t="s">
        <v>110</v>
      </c>
      <c r="C1476" s="15"/>
      <c r="D1476" s="15"/>
      <c r="E1476" s="16"/>
      <c r="F1476" s="17">
        <f>SUBTOTAL(9,F1477:F1477)</f>
        <v>0</v>
      </c>
    </row>
    <row r="1477" spans="1:6" ht="15.75" x14ac:dyDescent="0.25">
      <c r="A1477" s="18"/>
      <c r="B1477" s="2" t="s">
        <v>268</v>
      </c>
      <c r="C1477" s="19">
        <v>2</v>
      </c>
      <c r="D1477" s="19" t="s">
        <v>30</v>
      </c>
      <c r="E1477" s="50"/>
      <c r="F1477" s="21">
        <f>+C1477*E1477</f>
        <v>0</v>
      </c>
    </row>
    <row r="1478" spans="1:6" ht="15.75" x14ac:dyDescent="0.25">
      <c r="A1478" s="13">
        <f>+A1476+0.01</f>
        <v>24.150000000000023</v>
      </c>
      <c r="B1478" s="14" t="s">
        <v>3</v>
      </c>
      <c r="C1478" s="15"/>
      <c r="D1478" s="15"/>
      <c r="E1478" s="16"/>
      <c r="F1478" s="17">
        <f>SUBTOTAL(9,F1479:F1479)</f>
        <v>0</v>
      </c>
    </row>
    <row r="1479" spans="1:6" ht="15.75" x14ac:dyDescent="0.25">
      <c r="A1479" s="18"/>
      <c r="B1479" s="2" t="s">
        <v>3</v>
      </c>
      <c r="C1479" s="19">
        <v>1</v>
      </c>
      <c r="D1479" s="19" t="s">
        <v>0</v>
      </c>
      <c r="E1479" s="50"/>
      <c r="F1479" s="21">
        <f>+C1479*E1479</f>
        <v>0</v>
      </c>
    </row>
    <row r="1480" spans="1:6" ht="15.75" x14ac:dyDescent="0.25">
      <c r="A1480" s="13">
        <f>+A1478+0.01</f>
        <v>24.160000000000025</v>
      </c>
      <c r="B1480" s="14" t="s">
        <v>13</v>
      </c>
      <c r="C1480" s="15"/>
      <c r="D1480" s="15"/>
      <c r="E1480" s="16"/>
      <c r="F1480" s="17">
        <f>SUBTOTAL(9,F1481:F1481)</f>
        <v>0</v>
      </c>
    </row>
    <row r="1481" spans="1:6" ht="15.75" x14ac:dyDescent="0.25">
      <c r="A1481" s="18"/>
      <c r="B1481" s="2" t="s">
        <v>95</v>
      </c>
      <c r="C1481" s="19">
        <v>2</v>
      </c>
      <c r="D1481" s="19" t="s">
        <v>30</v>
      </c>
      <c r="E1481" s="50"/>
      <c r="F1481" s="21">
        <f>+C1481*E1481</f>
        <v>0</v>
      </c>
    </row>
    <row r="1482" spans="1:6" ht="15.75" x14ac:dyDescent="0.25">
      <c r="A1482" s="13">
        <f>+A1480+0.01</f>
        <v>24.170000000000027</v>
      </c>
      <c r="B1482" s="14" t="s">
        <v>97</v>
      </c>
      <c r="C1482" s="15"/>
      <c r="D1482" s="15"/>
      <c r="E1482" s="16"/>
      <c r="F1482" s="17">
        <f>SUBTOTAL(9,F1483)</f>
        <v>0</v>
      </c>
    </row>
    <row r="1483" spans="1:6" ht="15.75" x14ac:dyDescent="0.25">
      <c r="A1483" s="18"/>
      <c r="B1483" s="2" t="s">
        <v>100</v>
      </c>
      <c r="C1483" s="19">
        <v>1</v>
      </c>
      <c r="D1483" s="19" t="s">
        <v>30</v>
      </c>
      <c r="E1483" s="20"/>
      <c r="F1483" s="21">
        <f>+C1483*E1483</f>
        <v>0</v>
      </c>
    </row>
    <row r="1484" spans="1:6" ht="15.75" x14ac:dyDescent="0.25">
      <c r="A1484" s="13">
        <f>+A1482+0.01</f>
        <v>24.180000000000028</v>
      </c>
      <c r="B1484" s="14" t="s">
        <v>94</v>
      </c>
      <c r="C1484" s="15"/>
      <c r="D1484" s="15"/>
      <c r="E1484" s="16"/>
      <c r="F1484" s="17">
        <f>SUBTOTAL(9,F1485)</f>
        <v>0</v>
      </c>
    </row>
    <row r="1485" spans="1:6" ht="15.75" x14ac:dyDescent="0.25">
      <c r="A1485" s="18"/>
      <c r="B1485" s="2" t="s">
        <v>180</v>
      </c>
      <c r="C1485" s="19">
        <v>2</v>
      </c>
      <c r="D1485" s="19" t="s">
        <v>30</v>
      </c>
      <c r="E1485" s="50"/>
      <c r="F1485" s="21">
        <f>+C1485*E1485</f>
        <v>0</v>
      </c>
    </row>
    <row r="1486" spans="1:6" ht="15.75" x14ac:dyDescent="0.25">
      <c r="A1486" s="13">
        <f>+A1484+0.01</f>
        <v>24.19000000000003</v>
      </c>
      <c r="B1486" s="14" t="s">
        <v>347</v>
      </c>
      <c r="C1486" s="15"/>
      <c r="D1486" s="15"/>
      <c r="E1486" s="16"/>
      <c r="F1486" s="17">
        <f>SUBTOTAL(9,F1487:F1487)</f>
        <v>0</v>
      </c>
    </row>
    <row r="1487" spans="1:6" ht="15.75" x14ac:dyDescent="0.25">
      <c r="A1487" s="18"/>
      <c r="B1487" s="2" t="s">
        <v>347</v>
      </c>
      <c r="C1487" s="19">
        <v>2</v>
      </c>
      <c r="D1487" s="19" t="s">
        <v>30</v>
      </c>
      <c r="E1487" s="50"/>
      <c r="F1487" s="21">
        <f>+C1487*E1487</f>
        <v>0</v>
      </c>
    </row>
    <row r="1488" spans="1:6" ht="15.75" x14ac:dyDescent="0.25">
      <c r="A1488" s="13">
        <f>+A1486+0.01</f>
        <v>24.200000000000031</v>
      </c>
      <c r="B1488" s="14" t="s">
        <v>241</v>
      </c>
      <c r="C1488" s="15"/>
      <c r="D1488" s="15"/>
      <c r="E1488" s="16"/>
      <c r="F1488" s="17">
        <f>SUBTOTAL(9,F1489:F1489)</f>
        <v>0</v>
      </c>
    </row>
    <row r="1489" spans="1:6" ht="15.75" x14ac:dyDescent="0.25">
      <c r="A1489" s="18"/>
      <c r="B1489" s="2" t="s">
        <v>242</v>
      </c>
      <c r="C1489" s="19">
        <v>6.23</v>
      </c>
      <c r="D1489" s="19" t="s">
        <v>27</v>
      </c>
      <c r="E1489" s="50"/>
      <c r="F1489" s="21">
        <f>+C1489*E1489</f>
        <v>0</v>
      </c>
    </row>
    <row r="1490" spans="1:6" ht="15.75" x14ac:dyDescent="0.25">
      <c r="A1490" s="18"/>
      <c r="C1490" s="19"/>
      <c r="D1490" s="19"/>
      <c r="E1490" s="20"/>
      <c r="F1490" s="54"/>
    </row>
    <row r="1491" spans="1:6" ht="15.75" x14ac:dyDescent="0.25">
      <c r="A1491" s="18"/>
      <c r="C1491" s="19"/>
      <c r="D1491" s="19"/>
      <c r="E1491" s="20"/>
      <c r="F1491" s="54">
        <f>SUBTOTAL(9,F1446:F1490)</f>
        <v>0</v>
      </c>
    </row>
    <row r="1492" spans="1:6" ht="19.5" thickBot="1" x14ac:dyDescent="0.35">
      <c r="A1492" s="52">
        <f>+A1444+1</f>
        <v>25</v>
      </c>
      <c r="B1492" s="6" t="s">
        <v>274</v>
      </c>
      <c r="C1492" s="49">
        <v>60</v>
      </c>
      <c r="D1492" s="30"/>
      <c r="E1492" s="31"/>
      <c r="F1492" s="31"/>
    </row>
    <row r="1493" spans="1:6" ht="15.75" thickBot="1" x14ac:dyDescent="0.3">
      <c r="A1493" s="9" t="s">
        <v>15</v>
      </c>
      <c r="B1493" s="10" t="s">
        <v>16</v>
      </c>
      <c r="C1493" s="11" t="s">
        <v>17</v>
      </c>
      <c r="D1493" s="10" t="s">
        <v>18</v>
      </c>
      <c r="E1493" s="12" t="s">
        <v>19</v>
      </c>
      <c r="F1493" s="11" t="s">
        <v>20</v>
      </c>
    </row>
    <row r="1494" spans="1:6" ht="15.75" x14ac:dyDescent="0.25">
      <c r="A1494" s="13">
        <f>A1492+0.01</f>
        <v>25.01</v>
      </c>
      <c r="B1494" s="14" t="s">
        <v>237</v>
      </c>
      <c r="C1494" s="15"/>
      <c r="D1494" s="15"/>
      <c r="E1494" s="16"/>
      <c r="F1494" s="17">
        <f>SUBTOTAL(9,F1495:F1496)</f>
        <v>0</v>
      </c>
    </row>
    <row r="1495" spans="1:6" ht="15.75" x14ac:dyDescent="0.25">
      <c r="A1495" s="18"/>
      <c r="B1495" s="2" t="s">
        <v>22</v>
      </c>
      <c r="C1495" s="19">
        <v>120.33</v>
      </c>
      <c r="D1495" s="19" t="s">
        <v>23</v>
      </c>
      <c r="E1495" s="50"/>
      <c r="F1495" s="21">
        <f>+C1495*E1495</f>
        <v>0</v>
      </c>
    </row>
    <row r="1496" spans="1:6" ht="15.75" x14ac:dyDescent="0.25">
      <c r="A1496" s="18"/>
      <c r="B1496" s="2" t="s">
        <v>24</v>
      </c>
      <c r="C1496" s="19">
        <v>53.1</v>
      </c>
      <c r="D1496" s="19" t="s">
        <v>23</v>
      </c>
      <c r="E1496" s="50"/>
      <c r="F1496" s="21">
        <f>+C1496*E1496</f>
        <v>0</v>
      </c>
    </row>
    <row r="1497" spans="1:6" ht="15.75" x14ac:dyDescent="0.25">
      <c r="A1497" s="13">
        <f>+A1494+0.01</f>
        <v>25.020000000000003</v>
      </c>
      <c r="B1497" s="14" t="s">
        <v>238</v>
      </c>
      <c r="C1497" s="15"/>
      <c r="D1497" s="15"/>
      <c r="E1497" s="16"/>
      <c r="F1497" s="17">
        <f>SUBTOTAL(9,F1498:F1498)</f>
        <v>0</v>
      </c>
    </row>
    <row r="1498" spans="1:6" ht="15.75" x14ac:dyDescent="0.25">
      <c r="A1498" s="18"/>
      <c r="B1498" s="2" t="s">
        <v>22</v>
      </c>
      <c r="C1498" s="19">
        <v>112.53</v>
      </c>
      <c r="D1498" s="19" t="s">
        <v>23</v>
      </c>
      <c r="E1498" s="50"/>
      <c r="F1498" s="21">
        <f>+C1498*E1498</f>
        <v>0</v>
      </c>
    </row>
    <row r="1499" spans="1:6" ht="15.75" x14ac:dyDescent="0.25">
      <c r="A1499" s="13">
        <f>+A1497+0.01</f>
        <v>25.030000000000005</v>
      </c>
      <c r="B1499" s="14" t="s">
        <v>239</v>
      </c>
      <c r="C1499" s="15"/>
      <c r="D1499" s="15"/>
      <c r="E1499" s="16"/>
      <c r="F1499" s="17">
        <f>SUBTOTAL(9,F1500:F1503)</f>
        <v>0</v>
      </c>
    </row>
    <row r="1500" spans="1:6" ht="15.75" x14ac:dyDescent="0.25">
      <c r="A1500" s="18"/>
      <c r="B1500" s="2" t="s">
        <v>245</v>
      </c>
      <c r="C1500" s="19">
        <v>7</v>
      </c>
      <c r="D1500" s="19" t="s">
        <v>30</v>
      </c>
      <c r="E1500" s="50"/>
      <c r="F1500" s="21">
        <f>+C1500*E1500</f>
        <v>0</v>
      </c>
    </row>
    <row r="1501" spans="1:6" ht="15.75" x14ac:dyDescent="0.25">
      <c r="A1501" s="18"/>
      <c r="B1501" s="2" t="s">
        <v>269</v>
      </c>
      <c r="C1501" s="19">
        <v>16</v>
      </c>
      <c r="D1501" s="19" t="s">
        <v>27</v>
      </c>
      <c r="E1501" s="50"/>
      <c r="F1501" s="21">
        <f>+C1501*E1501</f>
        <v>0</v>
      </c>
    </row>
    <row r="1502" spans="1:6" ht="15.75" x14ac:dyDescent="0.25">
      <c r="A1502" s="18"/>
      <c r="B1502" s="2" t="s">
        <v>56</v>
      </c>
      <c r="C1502" s="19">
        <v>16</v>
      </c>
      <c r="D1502" s="19" t="s">
        <v>27</v>
      </c>
      <c r="E1502" s="50"/>
      <c r="F1502" s="21">
        <f>+C1502*E1502</f>
        <v>0</v>
      </c>
    </row>
    <row r="1503" spans="1:6" ht="15.75" x14ac:dyDescent="0.25">
      <c r="A1503" s="18"/>
      <c r="B1503" s="2" t="s">
        <v>59</v>
      </c>
      <c r="C1503" s="19">
        <v>2</v>
      </c>
      <c r="D1503" s="19" t="s">
        <v>30</v>
      </c>
      <c r="E1503" s="50"/>
      <c r="F1503" s="21">
        <f>+C1503*E1503</f>
        <v>0</v>
      </c>
    </row>
    <row r="1504" spans="1:6" ht="15.75" x14ac:dyDescent="0.25">
      <c r="A1504" s="13">
        <f>+A1499+0.01</f>
        <v>25.040000000000006</v>
      </c>
      <c r="B1504" s="14" t="s">
        <v>243</v>
      </c>
      <c r="C1504" s="15"/>
      <c r="D1504" s="15"/>
      <c r="E1504" s="16"/>
      <c r="F1504" s="17">
        <f>SUBTOTAL(9,F1505:F1507)</f>
        <v>0</v>
      </c>
    </row>
    <row r="1505" spans="1:6" ht="15.75" x14ac:dyDescent="0.25">
      <c r="A1505" s="18"/>
      <c r="B1505" s="2" t="s">
        <v>32</v>
      </c>
      <c r="C1505" s="19">
        <v>1</v>
      </c>
      <c r="D1505" s="19" t="s">
        <v>30</v>
      </c>
      <c r="E1505" s="50"/>
      <c r="F1505" s="21">
        <f>+C1505*E1505</f>
        <v>0</v>
      </c>
    </row>
    <row r="1506" spans="1:6" ht="15.75" x14ac:dyDescent="0.25">
      <c r="A1506" s="18"/>
      <c r="B1506" s="2" t="s">
        <v>122</v>
      </c>
      <c r="C1506" s="19">
        <v>1</v>
      </c>
      <c r="D1506" s="19" t="s">
        <v>30</v>
      </c>
      <c r="E1506" s="50"/>
      <c r="F1506" s="21">
        <f>+C1506*E1506</f>
        <v>0</v>
      </c>
    </row>
    <row r="1507" spans="1:6" ht="15.75" x14ac:dyDescent="0.25">
      <c r="A1507" s="18"/>
      <c r="B1507" s="2" t="s">
        <v>153</v>
      </c>
      <c r="C1507" s="19">
        <v>1</v>
      </c>
      <c r="D1507" s="19" t="s">
        <v>30</v>
      </c>
      <c r="E1507" s="50"/>
      <c r="F1507" s="21">
        <f>+C1507*E1507</f>
        <v>0</v>
      </c>
    </row>
    <row r="1508" spans="1:6" ht="15.75" x14ac:dyDescent="0.25">
      <c r="A1508" s="13">
        <f>+A1504+0.01</f>
        <v>25.050000000000008</v>
      </c>
      <c r="B1508" s="14" t="s">
        <v>240</v>
      </c>
      <c r="C1508" s="15"/>
      <c r="D1508" s="15"/>
      <c r="E1508" s="16"/>
      <c r="F1508" s="17">
        <f>SUBTOTAL(9,F1509:F1509)</f>
        <v>0</v>
      </c>
    </row>
    <row r="1509" spans="1:6" ht="15.75" x14ac:dyDescent="0.25">
      <c r="A1509" s="18"/>
      <c r="B1509" s="2" t="s">
        <v>42</v>
      </c>
      <c r="C1509" s="19">
        <v>1</v>
      </c>
      <c r="D1509" s="19" t="s">
        <v>30</v>
      </c>
      <c r="E1509" s="50"/>
      <c r="F1509" s="21">
        <f>+C1509*E1509</f>
        <v>0</v>
      </c>
    </row>
    <row r="1510" spans="1:6" ht="15.75" x14ac:dyDescent="0.25">
      <c r="A1510" s="13">
        <f>+A1508+0.01</f>
        <v>25.060000000000009</v>
      </c>
      <c r="B1510" s="14" t="s">
        <v>270</v>
      </c>
      <c r="C1510" s="15"/>
      <c r="D1510" s="15"/>
      <c r="E1510" s="16"/>
      <c r="F1510" s="17">
        <f>SUBTOTAL(9,F1511:F1511)</f>
        <v>0</v>
      </c>
    </row>
    <row r="1511" spans="1:6" ht="15.75" x14ac:dyDescent="0.25">
      <c r="A1511" s="18"/>
      <c r="B1511" s="2" t="s">
        <v>70</v>
      </c>
      <c r="C1511" s="19">
        <v>1</v>
      </c>
      <c r="D1511" s="19" t="s">
        <v>30</v>
      </c>
      <c r="E1511" s="50"/>
      <c r="F1511" s="21">
        <f>+C1511*E1511</f>
        <v>0</v>
      </c>
    </row>
    <row r="1512" spans="1:6" ht="15.75" x14ac:dyDescent="0.25">
      <c r="A1512" s="13">
        <f>+A1510+0.01</f>
        <v>25.070000000000011</v>
      </c>
      <c r="B1512" s="14" t="s">
        <v>75</v>
      </c>
      <c r="C1512" s="15"/>
      <c r="D1512" s="15"/>
      <c r="E1512" s="16"/>
      <c r="F1512" s="17">
        <f>SUBTOTAL(9,F1513:F1513)</f>
        <v>0</v>
      </c>
    </row>
    <row r="1513" spans="1:6" ht="15.75" x14ac:dyDescent="0.25">
      <c r="A1513" s="18"/>
      <c r="B1513" s="2" t="s">
        <v>147</v>
      </c>
      <c r="C1513" s="19">
        <v>1</v>
      </c>
      <c r="D1513" s="19" t="s">
        <v>30</v>
      </c>
      <c r="E1513" s="20"/>
      <c r="F1513" s="21">
        <f>+C1513*E1513</f>
        <v>0</v>
      </c>
    </row>
    <row r="1514" spans="1:6" ht="15.75" x14ac:dyDescent="0.25">
      <c r="A1514" s="13">
        <f>+A1512+0.01</f>
        <v>25.080000000000013</v>
      </c>
      <c r="B1514" s="14" t="s">
        <v>11</v>
      </c>
      <c r="C1514" s="15"/>
      <c r="D1514" s="15"/>
      <c r="E1514" s="16"/>
      <c r="F1514" s="17">
        <f>SUBTOTAL(9,F1515:F1515)</f>
        <v>0</v>
      </c>
    </row>
    <row r="1515" spans="1:6" ht="15.75" x14ac:dyDescent="0.25">
      <c r="A1515" s="18"/>
      <c r="B1515" s="2" t="s">
        <v>50</v>
      </c>
      <c r="C1515" s="19">
        <v>1</v>
      </c>
      <c r="D1515" s="19" t="s">
        <v>30</v>
      </c>
      <c r="E1515" s="50"/>
      <c r="F1515" s="21">
        <f>+C1515*E1515</f>
        <v>0</v>
      </c>
    </row>
    <row r="1516" spans="1:6" ht="15.75" x14ac:dyDescent="0.25">
      <c r="A1516" s="13">
        <f>A1514+0.01</f>
        <v>25.090000000000014</v>
      </c>
      <c r="B1516" s="14" t="s">
        <v>83</v>
      </c>
      <c r="C1516" s="15"/>
      <c r="D1516" s="15"/>
      <c r="E1516" s="16"/>
      <c r="F1516" s="17">
        <f>SUBTOTAL(9,F1517:F1517)</f>
        <v>0</v>
      </c>
    </row>
    <row r="1517" spans="1:6" ht="15.75" x14ac:dyDescent="0.25">
      <c r="A1517" s="18"/>
      <c r="B1517" s="2" t="s">
        <v>84</v>
      </c>
      <c r="C1517" s="19">
        <v>1</v>
      </c>
      <c r="D1517" s="19" t="s">
        <v>30</v>
      </c>
      <c r="E1517" s="50"/>
      <c r="F1517" s="21">
        <f>+C1517*E1517</f>
        <v>0</v>
      </c>
    </row>
    <row r="1518" spans="1:6" ht="15.75" x14ac:dyDescent="0.25">
      <c r="A1518" s="13">
        <f>+A1516+0.01</f>
        <v>25.100000000000016</v>
      </c>
      <c r="B1518" s="14" t="s">
        <v>3</v>
      </c>
      <c r="C1518" s="15"/>
      <c r="D1518" s="15"/>
      <c r="E1518" s="16"/>
      <c r="F1518" s="17">
        <f>SUBTOTAL(9,F1519:F1519)</f>
        <v>0</v>
      </c>
    </row>
    <row r="1519" spans="1:6" ht="15.75" x14ac:dyDescent="0.25">
      <c r="A1519" s="18"/>
      <c r="B1519" s="2" t="s">
        <v>3</v>
      </c>
      <c r="C1519" s="19">
        <v>1</v>
      </c>
      <c r="D1519" s="19" t="s">
        <v>0</v>
      </c>
      <c r="E1519" s="50"/>
      <c r="F1519" s="21">
        <f>+C1519*E1519</f>
        <v>0</v>
      </c>
    </row>
    <row r="1520" spans="1:6" ht="15.75" x14ac:dyDescent="0.25">
      <c r="A1520" s="13">
        <f>+A1518+0.01</f>
        <v>25.110000000000017</v>
      </c>
      <c r="B1520" s="14" t="s">
        <v>89</v>
      </c>
      <c r="C1520" s="15"/>
      <c r="D1520" s="15"/>
      <c r="E1520" s="16"/>
      <c r="F1520" s="17">
        <f>SUBTOTAL(9,F1521:F1522)</f>
        <v>0</v>
      </c>
    </row>
    <row r="1521" spans="1:6" ht="15.75" x14ac:dyDescent="0.25">
      <c r="A1521" s="18"/>
      <c r="B1521" s="2" t="s">
        <v>271</v>
      </c>
      <c r="C1521" s="19">
        <v>1</v>
      </c>
      <c r="D1521" s="19" t="s">
        <v>30</v>
      </c>
      <c r="E1521" s="50"/>
      <c r="F1521" s="21">
        <f>+C1521*E1521</f>
        <v>0</v>
      </c>
    </row>
    <row r="1522" spans="1:6" ht="15.75" x14ac:dyDescent="0.25">
      <c r="A1522" s="18"/>
      <c r="B1522" s="2" t="s">
        <v>272</v>
      </c>
      <c r="C1522" s="19">
        <v>1</v>
      </c>
      <c r="D1522" s="19" t="s">
        <v>30</v>
      </c>
      <c r="E1522" s="50"/>
      <c r="F1522" s="21">
        <f>+C1522*E1522</f>
        <v>0</v>
      </c>
    </row>
    <row r="1523" spans="1:6" ht="15.75" x14ac:dyDescent="0.25">
      <c r="A1523" s="13">
        <f>+A1520+0.01</f>
        <v>25.120000000000019</v>
      </c>
      <c r="B1523" s="14" t="s">
        <v>52</v>
      </c>
      <c r="C1523" s="15"/>
      <c r="D1523" s="15"/>
      <c r="E1523" s="16"/>
      <c r="F1523" s="17">
        <f>SUBTOTAL(9,F1524:F1524)</f>
        <v>0</v>
      </c>
    </row>
    <row r="1524" spans="1:6" ht="15.75" x14ac:dyDescent="0.25">
      <c r="A1524" s="18"/>
      <c r="B1524" s="2" t="s">
        <v>52</v>
      </c>
      <c r="C1524" s="19">
        <v>1</v>
      </c>
      <c r="D1524" s="19" t="s">
        <v>30</v>
      </c>
      <c r="E1524" s="50"/>
      <c r="F1524" s="21">
        <f>+C1524*E1524</f>
        <v>0</v>
      </c>
    </row>
    <row r="1525" spans="1:6" ht="15.75" x14ac:dyDescent="0.25">
      <c r="A1525" s="13">
        <f>+A1523+0.01</f>
        <v>25.13000000000002</v>
      </c>
      <c r="B1525" s="14" t="s">
        <v>94</v>
      </c>
      <c r="C1525" s="15"/>
      <c r="D1525" s="15"/>
      <c r="E1525" s="16"/>
      <c r="F1525" s="17">
        <f>SUBTOTAL(9,F1526:F1526)</f>
        <v>0</v>
      </c>
    </row>
    <row r="1526" spans="1:6" ht="15.75" x14ac:dyDescent="0.25">
      <c r="A1526" s="18"/>
      <c r="B1526" s="2" t="s">
        <v>180</v>
      </c>
      <c r="C1526" s="19">
        <v>2</v>
      </c>
      <c r="D1526" s="19" t="s">
        <v>30</v>
      </c>
      <c r="E1526" s="50"/>
      <c r="F1526" s="21">
        <f>+C1526*E1526</f>
        <v>0</v>
      </c>
    </row>
    <row r="1527" spans="1:6" ht="15.75" x14ac:dyDescent="0.25">
      <c r="A1527" s="13">
        <f>+A1525+0.01</f>
        <v>25.140000000000022</v>
      </c>
      <c r="B1527" s="14" t="s">
        <v>13</v>
      </c>
      <c r="C1527" s="15"/>
      <c r="D1527" s="15"/>
      <c r="E1527" s="16"/>
      <c r="F1527" s="17">
        <f>SUBTOTAL(9,F1528:F1528)</f>
        <v>0</v>
      </c>
    </row>
    <row r="1528" spans="1:6" ht="15.75" x14ac:dyDescent="0.25">
      <c r="A1528" s="18"/>
      <c r="B1528" s="2" t="s">
        <v>95</v>
      </c>
      <c r="C1528" s="19">
        <v>2</v>
      </c>
      <c r="D1528" s="19" t="s">
        <v>30</v>
      </c>
      <c r="E1528" s="50"/>
      <c r="F1528" s="21">
        <f>+C1528*E1528</f>
        <v>0</v>
      </c>
    </row>
    <row r="1529" spans="1:6" ht="15.75" x14ac:dyDescent="0.25">
      <c r="A1529" s="13">
        <f>+A1527+0.01</f>
        <v>25.150000000000023</v>
      </c>
      <c r="B1529" s="14" t="s">
        <v>103</v>
      </c>
      <c r="C1529" s="15"/>
      <c r="D1529" s="15"/>
      <c r="E1529" s="16"/>
      <c r="F1529" s="17">
        <f>SUBTOTAL(9,F1530:F1530)</f>
        <v>0</v>
      </c>
    </row>
    <row r="1530" spans="1:6" ht="15.75" x14ac:dyDescent="0.25">
      <c r="A1530" s="18"/>
      <c r="B1530" s="2" t="s">
        <v>267</v>
      </c>
      <c r="C1530" s="19">
        <v>1</v>
      </c>
      <c r="D1530" s="19" t="s">
        <v>30</v>
      </c>
      <c r="E1530" s="50"/>
      <c r="F1530" s="21">
        <f>+C1530*E1530</f>
        <v>0</v>
      </c>
    </row>
    <row r="1531" spans="1:6" ht="15.75" x14ac:dyDescent="0.25">
      <c r="A1531" s="13">
        <f>+A1529+0.01</f>
        <v>25.160000000000025</v>
      </c>
      <c r="B1531" s="14" t="s">
        <v>241</v>
      </c>
      <c r="C1531" s="15"/>
      <c r="D1531" s="15"/>
      <c r="E1531" s="16"/>
      <c r="F1531" s="17">
        <f>SUBTOTAL(9,F1532:F1532)</f>
        <v>0</v>
      </c>
    </row>
    <row r="1532" spans="1:6" ht="15.75" x14ac:dyDescent="0.25">
      <c r="A1532" s="18"/>
      <c r="B1532" s="2" t="s">
        <v>242</v>
      </c>
      <c r="C1532" s="19">
        <v>6.7</v>
      </c>
      <c r="D1532" s="19" t="s">
        <v>27</v>
      </c>
      <c r="E1532" s="50"/>
      <c r="F1532" s="21">
        <f>+C1532*E1532</f>
        <v>0</v>
      </c>
    </row>
    <row r="1533" spans="1:6" ht="15.75" x14ac:dyDescent="0.25">
      <c r="A1533" s="18"/>
      <c r="C1533" s="19"/>
      <c r="D1533" s="19"/>
      <c r="E1533" s="20"/>
      <c r="F1533" s="54"/>
    </row>
    <row r="1534" spans="1:6" ht="15.75" x14ac:dyDescent="0.25">
      <c r="A1534" s="18"/>
      <c r="C1534" s="19"/>
      <c r="D1534" s="19"/>
      <c r="E1534" s="20"/>
      <c r="F1534" s="54">
        <f>SUBTOTAL(9,F1494:F1533)</f>
        <v>0</v>
      </c>
    </row>
    <row r="1535" spans="1:6" ht="15.75" x14ac:dyDescent="0.25">
      <c r="A1535" s="18"/>
      <c r="C1535" s="19"/>
      <c r="D1535" s="19"/>
      <c r="E1535" s="20"/>
      <c r="F1535" s="21"/>
    </row>
    <row r="1536" spans="1:6" ht="15.75" x14ac:dyDescent="0.25">
      <c r="A1536" s="18"/>
      <c r="C1536" s="19"/>
      <c r="D1536" s="19"/>
      <c r="E1536" s="20"/>
      <c r="F1536" s="21"/>
    </row>
    <row r="1537" spans="1:6" ht="15.75" x14ac:dyDescent="0.25">
      <c r="A1537" s="18"/>
      <c r="C1537" s="19"/>
      <c r="D1537" s="19"/>
      <c r="E1537" s="20"/>
      <c r="F1537" s="21"/>
    </row>
    <row r="1538" spans="1:6" ht="15.75" x14ac:dyDescent="0.25">
      <c r="A1538" s="34"/>
      <c r="B1538" s="34" t="s">
        <v>126</v>
      </c>
      <c r="C1538" s="35"/>
      <c r="D1538" s="36"/>
      <c r="E1538" s="37"/>
      <c r="F1538" s="38">
        <f>SUBTOTAL(9,F13:F1534)</f>
        <v>0</v>
      </c>
    </row>
    <row r="1539" spans="1:6" ht="15.75" x14ac:dyDescent="0.25">
      <c r="A1539" s="39"/>
      <c r="B1539" s="40"/>
      <c r="C1539" s="41"/>
      <c r="D1539" s="42"/>
      <c r="E1539" s="24"/>
      <c r="F1539" s="1"/>
    </row>
    <row r="1540" spans="1:6" x14ac:dyDescent="0.25">
      <c r="A1540" s="39"/>
      <c r="B1540" s="26" t="s">
        <v>4</v>
      </c>
      <c r="C1540" s="3"/>
      <c r="D1540" s="51">
        <v>2.5000000000000001E-2</v>
      </c>
      <c r="E1540" s="23" t="s">
        <v>5</v>
      </c>
      <c r="F1540" s="27">
        <f t="shared" ref="F1540:F1545" si="37">D1540*$F$1538</f>
        <v>0</v>
      </c>
    </row>
    <row r="1541" spans="1:6" x14ac:dyDescent="0.25">
      <c r="A1541" s="39"/>
      <c r="B1541" s="26" t="s">
        <v>6</v>
      </c>
      <c r="C1541" s="3"/>
      <c r="D1541" s="51">
        <v>4.6399999999999997E-2</v>
      </c>
      <c r="E1541" s="23" t="s">
        <v>5</v>
      </c>
      <c r="F1541" s="27">
        <f t="shared" si="37"/>
        <v>0</v>
      </c>
    </row>
    <row r="1542" spans="1:6" x14ac:dyDescent="0.25">
      <c r="A1542" s="39"/>
      <c r="B1542" s="26" t="s">
        <v>7</v>
      </c>
      <c r="C1542" s="3"/>
      <c r="D1542" s="51">
        <v>0.05</v>
      </c>
      <c r="E1542" s="23" t="s">
        <v>5</v>
      </c>
      <c r="F1542" s="27">
        <f t="shared" si="37"/>
        <v>0</v>
      </c>
    </row>
    <row r="1543" spans="1:6" x14ac:dyDescent="0.25">
      <c r="A1543" s="39"/>
      <c r="B1543" s="26" t="s">
        <v>348</v>
      </c>
      <c r="C1543" s="3"/>
      <c r="D1543" s="51">
        <v>0.01</v>
      </c>
      <c r="E1543" s="23" t="s">
        <v>5</v>
      </c>
      <c r="F1543" s="27">
        <f t="shared" si="37"/>
        <v>0</v>
      </c>
    </row>
    <row r="1544" spans="1:6" x14ac:dyDescent="0.25">
      <c r="A1544" s="39"/>
      <c r="B1544" s="26" t="s">
        <v>14</v>
      </c>
      <c r="C1544" s="3"/>
      <c r="D1544" s="51">
        <v>1E-3</v>
      </c>
      <c r="E1544" s="23" t="s">
        <v>5</v>
      </c>
      <c r="F1544" s="27">
        <f t="shared" si="37"/>
        <v>0</v>
      </c>
    </row>
    <row r="1545" spans="1:6" x14ac:dyDescent="0.25">
      <c r="A1545" s="39"/>
      <c r="B1545" s="26" t="s">
        <v>349</v>
      </c>
      <c r="C1545" s="3"/>
      <c r="D1545" s="51">
        <v>0.1</v>
      </c>
      <c r="E1545" s="23" t="s">
        <v>5</v>
      </c>
      <c r="F1545" s="27">
        <f t="shared" si="37"/>
        <v>0</v>
      </c>
    </row>
    <row r="1546" spans="1:6" x14ac:dyDescent="0.25">
      <c r="A1546" s="39"/>
      <c r="B1546" s="26" t="s">
        <v>8</v>
      </c>
      <c r="C1546" s="3"/>
      <c r="D1546" s="51">
        <v>0.18</v>
      </c>
      <c r="E1546" s="23" t="s">
        <v>9</v>
      </c>
      <c r="F1546" s="27">
        <f>D1546*F1545</f>
        <v>0</v>
      </c>
    </row>
    <row r="1547" spans="1:6" ht="18.75" x14ac:dyDescent="0.25">
      <c r="A1547" s="39"/>
      <c r="B1547" s="43"/>
      <c r="C1547" s="44"/>
      <c r="D1547" s="45"/>
      <c r="E1547" s="46"/>
      <c r="F1547" s="46"/>
    </row>
    <row r="1548" spans="1:6" ht="15.75" x14ac:dyDescent="0.25">
      <c r="A1548" s="34"/>
      <c r="B1548" s="34" t="s">
        <v>127</v>
      </c>
      <c r="C1548" s="35"/>
      <c r="D1548" s="36"/>
      <c r="E1548" s="37"/>
      <c r="F1548" s="38">
        <f>SUM(F1538:F1547)</f>
        <v>0</v>
      </c>
    </row>
  </sheetData>
  <mergeCells count="2">
    <mergeCell ref="A7:F7"/>
    <mergeCell ref="A8:F8"/>
  </mergeCells>
  <pageMargins left="0.7" right="0.7" top="0.75" bottom="0.75" header="0.3" footer="0.3"/>
  <pageSetup scale="42" fitToHeight="0" orientation="portrait" r:id="rId1"/>
  <rowBreaks count="10" manualBreakCount="10">
    <brk id="103" max="5" man="1"/>
    <brk id="202" max="5" man="1"/>
    <brk id="301" max="5" man="1"/>
    <brk id="405" max="5" man="1"/>
    <brk id="510" max="5" man="1"/>
    <brk id="610" max="5" man="1"/>
    <brk id="715" max="5" man="1"/>
    <brk id="1132" max="5" man="1"/>
    <brk id="1236" max="5" man="1"/>
    <brk id="13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II</vt:lpstr>
      <vt:lpstr>'LOTE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Aquino</dc:creator>
  <cp:lastModifiedBy>Rolando Emilio Reyes Florimon</cp:lastModifiedBy>
  <cp:lastPrinted>2019-10-21T16:19:37Z</cp:lastPrinted>
  <dcterms:created xsi:type="dcterms:W3CDTF">2017-06-09T20:11:11Z</dcterms:created>
  <dcterms:modified xsi:type="dcterms:W3CDTF">2019-10-21T16:19:43Z</dcterms:modified>
</cp:coreProperties>
</file>