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Operaciones\Oct-dic\"/>
    </mc:Choice>
  </mc:AlternateContent>
  <bookViews>
    <workbookView xWindow="0" yWindow="0" windowWidth="24000" windowHeight="9135"/>
  </bookViews>
  <sheets>
    <sheet name="Octubre" sheetId="3" r:id="rId1"/>
    <sheet name="Noviembre" sheetId="2" r:id="rId2"/>
    <sheet name="Diciembre" sheetId="1" r:id="rId3"/>
  </sheets>
  <definedNames>
    <definedName name="_xlnm.Print_Area" localSheetId="2">Diciembre!$A$1:$L$33</definedName>
    <definedName name="_xlnm.Print_Area" localSheetId="1">Noviembre!$A$1:$L$33</definedName>
    <definedName name="_xlnm.Print_Area" localSheetId="0">Octubre!$A$1:$L$33</definedName>
    <definedName name="_xlnm.Print_Titles" localSheetId="2">Diciembre!$1:$7</definedName>
    <definedName name="_xlnm.Print_Titles" localSheetId="1">Noviembre!$1:$7</definedName>
    <definedName name="_xlnm.Print_Titles" localSheetId="0">Octubre!$1:$7</definedName>
  </definedNames>
  <calcPr calcId="152511"/>
</workbook>
</file>

<file path=xl/calcChain.xml><?xml version="1.0" encoding="utf-8"?>
<calcChain xmlns="http://schemas.openxmlformats.org/spreadsheetml/2006/main">
  <c r="A3" i="3" l="1"/>
  <c r="F8" i="3"/>
  <c r="G8" i="3"/>
  <c r="J8" i="3" s="1"/>
  <c r="H8" i="3"/>
  <c r="I8" i="3"/>
  <c r="F9" i="3"/>
  <c r="G9" i="3"/>
  <c r="J9" i="3" s="1"/>
  <c r="K9" i="3" s="1"/>
  <c r="H9" i="3"/>
  <c r="I9" i="3"/>
  <c r="F10" i="3"/>
  <c r="G10" i="3"/>
  <c r="J10" i="3" s="1"/>
  <c r="K10" i="3" s="1"/>
  <c r="H10" i="3"/>
  <c r="I10" i="3"/>
  <c r="I17" i="3" s="1"/>
  <c r="F11" i="3"/>
  <c r="G11" i="3"/>
  <c r="J11" i="3" s="1"/>
  <c r="K11" i="3" s="1"/>
  <c r="H11" i="3"/>
  <c r="I11" i="3"/>
  <c r="F12" i="3"/>
  <c r="G12" i="3"/>
  <c r="J12" i="3" s="1"/>
  <c r="K12" i="3" s="1"/>
  <c r="H12" i="3"/>
  <c r="I12" i="3"/>
  <c r="F13" i="3"/>
  <c r="G13" i="3"/>
  <c r="J13" i="3" s="1"/>
  <c r="K13" i="3" s="1"/>
  <c r="H13" i="3"/>
  <c r="I13" i="3"/>
  <c r="F14" i="3"/>
  <c r="G14" i="3"/>
  <c r="J14" i="3" s="1"/>
  <c r="K14" i="3" s="1"/>
  <c r="H14" i="3"/>
  <c r="I14" i="3"/>
  <c r="F15" i="3"/>
  <c r="G15" i="3"/>
  <c r="J15" i="3" s="1"/>
  <c r="K15" i="3" s="1"/>
  <c r="H15" i="3"/>
  <c r="I15" i="3"/>
  <c r="F16" i="3"/>
  <c r="G16" i="3"/>
  <c r="J16" i="3" s="1"/>
  <c r="K16" i="3" s="1"/>
  <c r="H16" i="3"/>
  <c r="I16" i="3"/>
  <c r="C17" i="3"/>
  <c r="D17" i="3"/>
  <c r="E17" i="3"/>
  <c r="F17" i="3"/>
  <c r="H17" i="3"/>
  <c r="J17" i="3" l="1"/>
  <c r="K8" i="3"/>
  <c r="K17" i="3" s="1"/>
  <c r="G17" i="3"/>
  <c r="A3" i="2"/>
  <c r="F8" i="2"/>
  <c r="G8" i="2"/>
  <c r="J8" i="2" s="1"/>
  <c r="H8" i="2"/>
  <c r="I8" i="2"/>
  <c r="I17" i="2" s="1"/>
  <c r="F9" i="2"/>
  <c r="K9" i="2" s="1"/>
  <c r="G9" i="2"/>
  <c r="H9" i="2"/>
  <c r="I9" i="2"/>
  <c r="J9" i="2"/>
  <c r="F10" i="2"/>
  <c r="G10" i="2"/>
  <c r="J10" i="2" s="1"/>
  <c r="K10" i="2" s="1"/>
  <c r="H10" i="2"/>
  <c r="I10" i="2"/>
  <c r="F11" i="2"/>
  <c r="K11" i="2" s="1"/>
  <c r="G11" i="2"/>
  <c r="H11" i="2"/>
  <c r="I11" i="2"/>
  <c r="J11" i="2"/>
  <c r="F12" i="2"/>
  <c r="G12" i="2"/>
  <c r="J12" i="2" s="1"/>
  <c r="K12" i="2" s="1"/>
  <c r="H12" i="2"/>
  <c r="I12" i="2"/>
  <c r="F13" i="2"/>
  <c r="K13" i="2" s="1"/>
  <c r="G13" i="2"/>
  <c r="H13" i="2"/>
  <c r="I13" i="2"/>
  <c r="J13" i="2"/>
  <c r="F14" i="2"/>
  <c r="G14" i="2"/>
  <c r="J14" i="2" s="1"/>
  <c r="K14" i="2" s="1"/>
  <c r="H14" i="2"/>
  <c r="I14" i="2"/>
  <c r="F15" i="2"/>
  <c r="K15" i="2" s="1"/>
  <c r="G15" i="2"/>
  <c r="H15" i="2"/>
  <c r="I15" i="2"/>
  <c r="J15" i="2"/>
  <c r="F16" i="2"/>
  <c r="G16" i="2"/>
  <c r="J16" i="2" s="1"/>
  <c r="K16" i="2" s="1"/>
  <c r="H16" i="2"/>
  <c r="I16" i="2"/>
  <c r="C17" i="2"/>
  <c r="D17" i="2"/>
  <c r="E17" i="2"/>
  <c r="G17" i="2"/>
  <c r="H17" i="2"/>
  <c r="J17" i="2" l="1"/>
  <c r="K8" i="2"/>
  <c r="K17" i="2" s="1"/>
  <c r="F17" i="2"/>
  <c r="E17" i="1"/>
  <c r="D17" i="1"/>
  <c r="C17" i="1"/>
  <c r="I16" i="1"/>
  <c r="H16" i="1"/>
  <c r="G16" i="1"/>
  <c r="F16" i="1"/>
  <c r="I15" i="1"/>
  <c r="H15" i="1"/>
  <c r="G15" i="1"/>
  <c r="J15" i="1" s="1"/>
  <c r="F15" i="1"/>
  <c r="I14" i="1"/>
  <c r="H14" i="1"/>
  <c r="G14" i="1"/>
  <c r="F14" i="1"/>
  <c r="I13" i="1"/>
  <c r="H13" i="1"/>
  <c r="G13" i="1"/>
  <c r="J13" i="1" s="1"/>
  <c r="F13" i="1"/>
  <c r="I12" i="1"/>
  <c r="H12" i="1"/>
  <c r="G12" i="1"/>
  <c r="F12" i="1"/>
  <c r="I11" i="1"/>
  <c r="H11" i="1"/>
  <c r="G11" i="1"/>
  <c r="J11" i="1" s="1"/>
  <c r="F11" i="1"/>
  <c r="I10" i="1"/>
  <c r="J10" i="1" s="1"/>
  <c r="H10" i="1"/>
  <c r="G10" i="1"/>
  <c r="F10" i="1"/>
  <c r="I9" i="1"/>
  <c r="H9" i="1"/>
  <c r="G9" i="1"/>
  <c r="F9" i="1"/>
  <c r="I8" i="1"/>
  <c r="I17" i="1" s="1"/>
  <c r="H8" i="1"/>
  <c r="H17" i="1" s="1"/>
  <c r="G8" i="1"/>
  <c r="G17" i="1" s="1"/>
  <c r="F8" i="1"/>
  <c r="F17" i="1" s="1"/>
  <c r="A3" i="1"/>
  <c r="J9" i="1" l="1"/>
  <c r="K9" i="1" s="1"/>
  <c r="K15" i="1"/>
  <c r="K11" i="1"/>
  <c r="K13" i="1"/>
  <c r="J12" i="1"/>
  <c r="J14" i="1"/>
  <c r="K14" i="1" s="1"/>
  <c r="J16" i="1"/>
  <c r="K10" i="1"/>
  <c r="K12" i="1"/>
  <c r="K16" i="1"/>
  <c r="J8" i="1"/>
  <c r="J17" i="1" s="1"/>
  <c r="K8" i="1" l="1"/>
  <c r="K17" i="1" s="1"/>
</calcChain>
</file>

<file path=xl/sharedStrings.xml><?xml version="1.0" encoding="utf-8"?>
<sst xmlns="http://schemas.openxmlformats.org/spreadsheetml/2006/main" count="141" uniqueCount="36">
  <si>
    <t>DIRECCION DE OPERACIONES Y LOGISTICA</t>
  </si>
  <si>
    <t>RESUMEN DE SERVICIOS PRESTADOS</t>
  </si>
  <si>
    <t>Monto a Cobrar</t>
  </si>
  <si>
    <t>Gastos operativos</t>
  </si>
  <si>
    <t>Ganancia</t>
  </si>
  <si>
    <t>Región</t>
  </si>
  <si>
    <t>Provincias</t>
  </si>
  <si>
    <t>No. De Rutas</t>
  </si>
  <si>
    <t>Controles Despacha- dos</t>
  </si>
  <si>
    <t>Costo por ruta</t>
  </si>
  <si>
    <t>Monto</t>
  </si>
  <si>
    <t>Gasto de Combustible</t>
  </si>
  <si>
    <t>Dieta Personal:
 un (1) chofer, 
dos (2) auxiliares
y un (1) militar</t>
  </si>
  <si>
    <t>Salario de personal Distribución</t>
  </si>
  <si>
    <t>Total</t>
  </si>
  <si>
    <t>Observación</t>
  </si>
  <si>
    <t>R-0</t>
  </si>
  <si>
    <t>9 Áreas (Santo Domingo) y Monte Plata</t>
  </si>
  <si>
    <t>N/A</t>
  </si>
  <si>
    <t>R-I</t>
  </si>
  <si>
    <t>Baní, San Cristóbal, San José de Ocoa</t>
  </si>
  <si>
    <t>R-II</t>
  </si>
  <si>
    <t>Santiago, Puerto Plata, Moca</t>
  </si>
  <si>
    <t>R-III</t>
  </si>
  <si>
    <t>San Francisco de Macorís, Nagua, Salcedo, Samaná</t>
  </si>
  <si>
    <t>R-IV</t>
  </si>
  <si>
    <t>Barahona, Independencia, Pedernales, Bahoruco</t>
  </si>
  <si>
    <t>R-V</t>
  </si>
  <si>
    <t>San Pedro de Macorís, El Seíbo, Hato Mayor, Romana, Higüey</t>
  </si>
  <si>
    <t>R-VI</t>
  </si>
  <si>
    <t>San Juan de la Maguana, Elías Piña, Azua</t>
  </si>
  <si>
    <t>R-VII</t>
  </si>
  <si>
    <t>Valverde Mao, Santiago Rodríguez, Monte Cristi, Dajabón</t>
  </si>
  <si>
    <t>R-VIII</t>
  </si>
  <si>
    <t>La Vega, Bonao, Cotuí</t>
  </si>
  <si>
    <t>ELABORADO POR :  LUIS -EMILIO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</si>
</sst>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i/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right" vertical="center" wrapText="1"/>
    </xf>
    <xf numFmtId="0" fontId="1" fillId="0" borderId="0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3" fontId="1" fillId="0" borderId="3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horizontal="right" vertical="center" wrapText="1"/>
    </xf>
    <xf numFmtId="164" fontId="4" fillId="4" borderId="3" xfId="1" applyNumberFormat="1" applyFont="1" applyFill="1" applyBorder="1" applyAlignment="1">
      <alignment horizontal="right" vertical="center" wrapText="1"/>
    </xf>
    <xf numFmtId="164" fontId="4" fillId="5" borderId="3" xfId="1" applyNumberFormat="1" applyFont="1" applyFill="1" applyBorder="1" applyAlignment="1">
      <alignment horizontal="right" vertical="center" wrapText="1"/>
    </xf>
    <xf numFmtId="0" fontId="1" fillId="0" borderId="3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6" borderId="3" xfId="1" applyNumberFormat="1" applyFont="1" applyFill="1" applyBorder="1" applyAlignment="1">
      <alignment horizontal="center" vertical="center" wrapText="1"/>
    </xf>
    <xf numFmtId="3" fontId="5" fillId="6" borderId="3" xfId="1" applyNumberFormat="1" applyFont="1" applyFill="1" applyBorder="1" applyAlignment="1">
      <alignment horizontal="center" vertical="center" wrapText="1"/>
    </xf>
    <xf numFmtId="164" fontId="5" fillId="6" borderId="3" xfId="1" applyNumberFormat="1" applyFont="1" applyFill="1" applyBorder="1" applyAlignment="1">
      <alignment horizontal="right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3088481"/>
          <a:ext cx="4218378" cy="806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3574922"/>
          <a:ext cx="421069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4060031"/>
          <a:ext cx="4210699" cy="793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12879059" y="3087780"/>
          <a:ext cx="3694441" cy="798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12875340" y="4057772"/>
          <a:ext cx="3709366" cy="8033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4545197"/>
          <a:ext cx="421069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12877067" y="4536455"/>
          <a:ext cx="342305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12877067" y="3573188"/>
          <a:ext cx="342305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201706</xdr:colOff>
      <xdr:row>1</xdr:row>
      <xdr:rowOff>78442</xdr:rowOff>
    </xdr:from>
    <xdr:ext cx="2500442" cy="251750"/>
    <xdr:pic>
      <xdr:nvPicPr>
        <xdr:cNvPr id="10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500442" cy="251750"/>
        </a:xfrm>
        <a:prstGeom prst="rect">
          <a:avLst/>
        </a:prstGeom>
      </xdr:spPr>
    </xdr:pic>
    <xdr:clientData/>
  </xdr:oneCellAnchor>
  <xdr:oneCellAnchor>
    <xdr:from>
      <xdr:col>10</xdr:col>
      <xdr:colOff>212913</xdr:colOff>
      <xdr:row>0</xdr:row>
      <xdr:rowOff>100851</xdr:rowOff>
    </xdr:from>
    <xdr:ext cx="1703293" cy="593912"/>
    <xdr:pic>
      <xdr:nvPicPr>
        <xdr:cNvPr id="11" name="Imagen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4163" y="100851"/>
          <a:ext cx="1703293" cy="5939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3088481"/>
          <a:ext cx="4218378" cy="806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3574922"/>
          <a:ext cx="421069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4060031"/>
          <a:ext cx="4210699" cy="793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12879059" y="3087780"/>
          <a:ext cx="3694441" cy="798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12875340" y="4057772"/>
          <a:ext cx="3709366" cy="8033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4545197"/>
          <a:ext cx="421069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12877067" y="4536455"/>
          <a:ext cx="342305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12877067" y="3573188"/>
          <a:ext cx="342305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201706</xdr:colOff>
      <xdr:row>1</xdr:row>
      <xdr:rowOff>78442</xdr:rowOff>
    </xdr:from>
    <xdr:ext cx="2500442" cy="251750"/>
    <xdr:pic>
      <xdr:nvPicPr>
        <xdr:cNvPr id="10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500442" cy="251750"/>
        </a:xfrm>
        <a:prstGeom prst="rect">
          <a:avLst/>
        </a:prstGeom>
      </xdr:spPr>
    </xdr:pic>
    <xdr:clientData/>
  </xdr:oneCellAnchor>
  <xdr:oneCellAnchor>
    <xdr:from>
      <xdr:col>10</xdr:col>
      <xdr:colOff>212913</xdr:colOff>
      <xdr:row>0</xdr:row>
      <xdr:rowOff>100851</xdr:rowOff>
    </xdr:from>
    <xdr:ext cx="1703293" cy="593912"/>
    <xdr:pic>
      <xdr:nvPicPr>
        <xdr:cNvPr id="11" name="Imagen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24163" y="100851"/>
          <a:ext cx="1703293" cy="5939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6060281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74674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7431881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9764384" y="6059580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9760665" y="7429622"/>
          <a:ext cx="2766391" cy="1117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7" name="27 Conector recto"/>
        <xdr:cNvCxnSpPr/>
      </xdr:nvCxnSpPr>
      <xdr:spPr>
        <a:xfrm>
          <a:off x="0" y="81170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8" name="29 Conector recto"/>
        <xdr:cNvCxnSpPr/>
      </xdr:nvCxnSpPr>
      <xdr:spPr>
        <a:xfrm>
          <a:off x="9762392" y="8108330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9" name="30 Conector recto"/>
        <xdr:cNvCxnSpPr/>
      </xdr:nvCxnSpPr>
      <xdr:spPr>
        <a:xfrm>
          <a:off x="9762392" y="6745013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201706</xdr:colOff>
      <xdr:row>1</xdr:row>
      <xdr:rowOff>78442</xdr:rowOff>
    </xdr:from>
    <xdr:to>
      <xdr:col>2</xdr:col>
      <xdr:colOff>259266</xdr:colOff>
      <xdr:row>2</xdr:row>
      <xdr:rowOff>173309</xdr:rowOff>
    </xdr:to>
    <xdr:pic>
      <xdr:nvPicPr>
        <xdr:cNvPr id="10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240367"/>
          <a:ext cx="2495960" cy="2567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212913</xdr:colOff>
      <xdr:row>0</xdr:row>
      <xdr:rowOff>100851</xdr:rowOff>
    </xdr:from>
    <xdr:to>
      <xdr:col>11</xdr:col>
      <xdr:colOff>806824</xdr:colOff>
      <xdr:row>3</xdr:row>
      <xdr:rowOff>156881</xdr:rowOff>
    </xdr:to>
    <xdr:pic>
      <xdr:nvPicPr>
        <xdr:cNvPr id="11" name="Imagen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2788" y="100851"/>
          <a:ext cx="1708336" cy="5989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tabSelected="1" view="pageBreakPreview" zoomScale="85" zoomScaleNormal="85" zoomScaleSheetLayoutView="85" workbookViewId="0">
      <selection activeCell="I33" sqref="I33:J33"/>
    </sheetView>
  </sheetViews>
  <sheetFormatPr baseColWidth="10" defaultColWidth="20.7109375" defaultRowHeight="12.75" customHeight="1" x14ac:dyDescent="0.25"/>
  <cols>
    <col min="1" max="1" width="10.7109375" style="2" customWidth="1"/>
    <col min="2" max="2" width="25.85546875" style="2" customWidth="1"/>
    <col min="3" max="3" width="9.140625" style="2" customWidth="1"/>
    <col min="4" max="4" width="11.85546875" style="2" customWidth="1"/>
    <col min="5" max="5" width="16.7109375" style="25" customWidth="1"/>
    <col min="6" max="6" width="18" style="25" customWidth="1"/>
    <col min="7" max="7" width="16.7109375" style="25" customWidth="1"/>
    <col min="8" max="8" width="15.140625" style="25" customWidth="1"/>
    <col min="9" max="9" width="15.5703125" style="25" customWidth="1"/>
    <col min="10" max="11" width="16.7109375" style="25" customWidth="1"/>
    <col min="12" max="12" width="14.5703125" style="2" customWidth="1"/>
    <col min="13" max="16384" width="20.7109375" style="2"/>
  </cols>
  <sheetData>
    <row r="2" spans="1:12" s="1" customFormat="1" ht="12.7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7.25" customHeight="1" x14ac:dyDescent="0.25">
      <c r="A3" s="26" t="str">
        <f>UPPER("RUTAS DE DISTRIBUCIÓN A COPRESIDA DEL MES DE octubre del AÑO 2022")</f>
        <v>RUTAS DE DISTRIBUCIÓN A COPRESIDA DEL MES DE OCTUBRE DEL AÑO 2022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" customFormat="1" ht="12.75" customHeight="1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2.75" customHeight="1" x14ac:dyDescent="0.25">
      <c r="C5" s="3"/>
      <c r="D5" s="3"/>
      <c r="E5" s="4"/>
      <c r="F5" s="4"/>
      <c r="G5" s="4"/>
      <c r="H5" s="4"/>
      <c r="I5" s="4"/>
      <c r="J5" s="4"/>
      <c r="K5" s="4"/>
      <c r="L5" s="5"/>
    </row>
    <row r="6" spans="1:12" s="10" customFormat="1" ht="18.75" customHeight="1" x14ac:dyDescent="0.25">
      <c r="A6" s="6"/>
      <c r="B6" s="7"/>
      <c r="C6" s="27" t="s">
        <v>2</v>
      </c>
      <c r="D6" s="27"/>
      <c r="E6" s="28"/>
      <c r="F6" s="28"/>
      <c r="G6" s="29" t="s">
        <v>3</v>
      </c>
      <c r="H6" s="30"/>
      <c r="I6" s="30"/>
      <c r="J6" s="30"/>
      <c r="K6" s="8" t="s">
        <v>4</v>
      </c>
      <c r="L6" s="9"/>
    </row>
    <row r="7" spans="1:12" s="10" customFormat="1" ht="63.75" x14ac:dyDescent="0.25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4</v>
      </c>
      <c r="L7" s="8" t="s">
        <v>15</v>
      </c>
    </row>
    <row r="8" spans="1:12" ht="30.75" customHeight="1" x14ac:dyDescent="0.25">
      <c r="A8" s="11" t="s">
        <v>16</v>
      </c>
      <c r="B8" s="12" t="s">
        <v>17</v>
      </c>
      <c r="C8" s="13">
        <v>3</v>
      </c>
      <c r="D8" s="13">
        <v>9</v>
      </c>
      <c r="E8" s="14">
        <v>8319</v>
      </c>
      <c r="F8" s="15">
        <f>C8*E8</f>
        <v>24957</v>
      </c>
      <c r="G8" s="14">
        <f>1250*$C8</f>
        <v>3750</v>
      </c>
      <c r="H8" s="14">
        <f>1500*$C8</f>
        <v>4500</v>
      </c>
      <c r="I8" s="14">
        <f>1087*$C8</f>
        <v>3261</v>
      </c>
      <c r="J8" s="16">
        <f>G8+H8+I8</f>
        <v>11511</v>
      </c>
      <c r="K8" s="17">
        <f>F8-J8</f>
        <v>13446</v>
      </c>
      <c r="L8" s="18" t="s">
        <v>18</v>
      </c>
    </row>
    <row r="9" spans="1:12" ht="25.5" x14ac:dyDescent="0.25">
      <c r="A9" s="11" t="s">
        <v>19</v>
      </c>
      <c r="B9" s="12" t="s">
        <v>20</v>
      </c>
      <c r="C9" s="13">
        <v>1</v>
      </c>
      <c r="D9" s="13">
        <v>1</v>
      </c>
      <c r="E9" s="14">
        <v>7734</v>
      </c>
      <c r="F9" s="15">
        <f>C9*E9</f>
        <v>7734</v>
      </c>
      <c r="G9" s="14">
        <f>1250*$C9</f>
        <v>1250</v>
      </c>
      <c r="H9" s="14">
        <f>1500*$C9</f>
        <v>1500</v>
      </c>
      <c r="I9" s="14">
        <f>1087*$C9</f>
        <v>1087</v>
      </c>
      <c r="J9" s="16">
        <f>G9+H9+I9</f>
        <v>3837</v>
      </c>
      <c r="K9" s="17">
        <f>F9-J9</f>
        <v>3897</v>
      </c>
      <c r="L9" s="18" t="s">
        <v>18</v>
      </c>
    </row>
    <row r="10" spans="1:12" ht="27" customHeight="1" x14ac:dyDescent="0.25">
      <c r="A10" s="11" t="s">
        <v>21</v>
      </c>
      <c r="B10" s="12" t="s">
        <v>22</v>
      </c>
      <c r="C10" s="13">
        <v>3</v>
      </c>
      <c r="D10" s="13">
        <v>6</v>
      </c>
      <c r="E10" s="14">
        <v>13224</v>
      </c>
      <c r="F10" s="15">
        <f>C10*E10</f>
        <v>39672</v>
      </c>
      <c r="G10" s="14">
        <f>1250*$C10</f>
        <v>3750</v>
      </c>
      <c r="H10" s="14">
        <f>1500*$C10</f>
        <v>4500</v>
      </c>
      <c r="I10" s="14">
        <f>1087*$C10</f>
        <v>3261</v>
      </c>
      <c r="J10" s="16">
        <f>G10+H10+I10</f>
        <v>11511</v>
      </c>
      <c r="K10" s="17">
        <f>F10-J10</f>
        <v>28161</v>
      </c>
      <c r="L10" s="18" t="s">
        <v>18</v>
      </c>
    </row>
    <row r="11" spans="1:12" ht="25.5" x14ac:dyDescent="0.25">
      <c r="A11" s="11" t="s">
        <v>23</v>
      </c>
      <c r="B11" s="12" t="s">
        <v>24</v>
      </c>
      <c r="C11" s="13">
        <v>1</v>
      </c>
      <c r="D11" s="13">
        <v>1</v>
      </c>
      <c r="E11" s="14">
        <v>13884</v>
      </c>
      <c r="F11" s="15">
        <f>C11*E11</f>
        <v>13884</v>
      </c>
      <c r="G11" s="14">
        <f>1250*$C11</f>
        <v>1250</v>
      </c>
      <c r="H11" s="14">
        <f>1500*$C11</f>
        <v>1500</v>
      </c>
      <c r="I11" s="14">
        <f>1087*$C11</f>
        <v>1087</v>
      </c>
      <c r="J11" s="16">
        <f>G11+H11+I11</f>
        <v>3837</v>
      </c>
      <c r="K11" s="17">
        <f>F11-J11</f>
        <v>10047</v>
      </c>
      <c r="L11" s="18" t="s">
        <v>18</v>
      </c>
    </row>
    <row r="12" spans="1:12" ht="25.5" x14ac:dyDescent="0.25">
      <c r="A12" s="11" t="s">
        <v>25</v>
      </c>
      <c r="B12" s="12" t="s">
        <v>26</v>
      </c>
      <c r="C12" s="13">
        <v>1</v>
      </c>
      <c r="D12" s="13">
        <v>1</v>
      </c>
      <c r="E12" s="14">
        <v>16479</v>
      </c>
      <c r="F12" s="15">
        <f>C12*E12</f>
        <v>16479</v>
      </c>
      <c r="G12" s="14">
        <f>1250*$C12</f>
        <v>1250</v>
      </c>
      <c r="H12" s="14">
        <f>1500*$C12</f>
        <v>1500</v>
      </c>
      <c r="I12" s="14">
        <f>1087*$C12</f>
        <v>1087</v>
      </c>
      <c r="J12" s="16">
        <f>G12+H12+I12</f>
        <v>3837</v>
      </c>
      <c r="K12" s="17">
        <f>F12-J12</f>
        <v>12642</v>
      </c>
      <c r="L12" s="18" t="s">
        <v>18</v>
      </c>
    </row>
    <row r="13" spans="1:12" ht="38.25" x14ac:dyDescent="0.25">
      <c r="A13" s="11" t="s">
        <v>27</v>
      </c>
      <c r="B13" s="12" t="s">
        <v>28</v>
      </c>
      <c r="C13" s="13">
        <v>1</v>
      </c>
      <c r="D13" s="13">
        <v>4</v>
      </c>
      <c r="E13" s="14">
        <v>11709</v>
      </c>
      <c r="F13" s="15">
        <f>C13*E13</f>
        <v>11709</v>
      </c>
      <c r="G13" s="14">
        <f>1250*$C13</f>
        <v>1250</v>
      </c>
      <c r="H13" s="14">
        <f>1500*$C13</f>
        <v>1500</v>
      </c>
      <c r="I13" s="14">
        <f>1087*$C13</f>
        <v>1087</v>
      </c>
      <c r="J13" s="16">
        <f>G13+H13+I13</f>
        <v>3837</v>
      </c>
      <c r="K13" s="17">
        <f>F13-J13</f>
        <v>7872</v>
      </c>
      <c r="L13" s="18" t="s">
        <v>18</v>
      </c>
    </row>
    <row r="14" spans="1:12" ht="25.5" x14ac:dyDescent="0.25">
      <c r="A14" s="11" t="s">
        <v>29</v>
      </c>
      <c r="B14" s="12" t="s">
        <v>30</v>
      </c>
      <c r="C14" s="13">
        <v>2</v>
      </c>
      <c r="D14" s="13">
        <v>3</v>
      </c>
      <c r="E14" s="14">
        <v>11484</v>
      </c>
      <c r="F14" s="15">
        <f>C14*E14</f>
        <v>22968</v>
      </c>
      <c r="G14" s="14">
        <f>1250*$C14</f>
        <v>2500</v>
      </c>
      <c r="H14" s="14">
        <f>1500*$C14</f>
        <v>3000</v>
      </c>
      <c r="I14" s="14">
        <f>1087*$C14</f>
        <v>2174</v>
      </c>
      <c r="J14" s="16">
        <f>G14+H14+I14</f>
        <v>7674</v>
      </c>
      <c r="K14" s="17">
        <f>F14-J14</f>
        <v>15294</v>
      </c>
      <c r="L14" s="18" t="s">
        <v>18</v>
      </c>
    </row>
    <row r="15" spans="1:12" ht="38.25" x14ac:dyDescent="0.25">
      <c r="A15" s="11" t="s">
        <v>31</v>
      </c>
      <c r="B15" s="12" t="s">
        <v>32</v>
      </c>
      <c r="C15" s="13">
        <v>2</v>
      </c>
      <c r="D15" s="13">
        <v>4</v>
      </c>
      <c r="E15" s="14">
        <v>12984</v>
      </c>
      <c r="F15" s="15">
        <f>C15*E15</f>
        <v>25968</v>
      </c>
      <c r="G15" s="14">
        <f>1250*$C15</f>
        <v>2500</v>
      </c>
      <c r="H15" s="14">
        <f>1500*$C15</f>
        <v>3000</v>
      </c>
      <c r="I15" s="14">
        <f>1087*$C15</f>
        <v>2174</v>
      </c>
      <c r="J15" s="16">
        <f>G15+H15+I15</f>
        <v>7674</v>
      </c>
      <c r="K15" s="17">
        <f>F15-J15</f>
        <v>18294</v>
      </c>
      <c r="L15" s="18" t="s">
        <v>18</v>
      </c>
    </row>
    <row r="16" spans="1:12" ht="21.75" customHeight="1" x14ac:dyDescent="0.25">
      <c r="A16" s="11" t="s">
        <v>33</v>
      </c>
      <c r="B16" s="12" t="s">
        <v>34</v>
      </c>
      <c r="C16" s="13">
        <v>1</v>
      </c>
      <c r="D16" s="13">
        <v>1</v>
      </c>
      <c r="E16" s="14">
        <v>9234</v>
      </c>
      <c r="F16" s="15">
        <f>C16*E16</f>
        <v>9234</v>
      </c>
      <c r="G16" s="14">
        <f>1250*$C16</f>
        <v>1250</v>
      </c>
      <c r="H16" s="14">
        <f>1500*$C16</f>
        <v>1500</v>
      </c>
      <c r="I16" s="14">
        <f>1087*$C16</f>
        <v>1087</v>
      </c>
      <c r="J16" s="16">
        <f>G16+H16+I16</f>
        <v>3837</v>
      </c>
      <c r="K16" s="17">
        <f>F16-J16</f>
        <v>5397</v>
      </c>
      <c r="L16" s="18" t="s">
        <v>18</v>
      </c>
    </row>
    <row r="17" spans="1:12" s="1" customFormat="1" ht="24.95" customHeight="1" x14ac:dyDescent="0.25">
      <c r="A17" s="19"/>
      <c r="B17" s="20" t="s">
        <v>14</v>
      </c>
      <c r="C17" s="21">
        <f>SUM(C8:C16)</f>
        <v>15</v>
      </c>
      <c r="D17" s="21">
        <f>SUM(D8:D16)</f>
        <v>30</v>
      </c>
      <c r="E17" s="22">
        <f>SUM(E8:E16)</f>
        <v>105051</v>
      </c>
      <c r="F17" s="22">
        <f>SUM(F8:F16)</f>
        <v>172605</v>
      </c>
      <c r="G17" s="22">
        <f>SUM(G8:G16)</f>
        <v>18750</v>
      </c>
      <c r="H17" s="22">
        <f>SUM(H8:H16)</f>
        <v>22500</v>
      </c>
      <c r="I17" s="22">
        <f>SUM(I8:I16)</f>
        <v>16305</v>
      </c>
      <c r="J17" s="22">
        <f>SUM(J8:J16)</f>
        <v>57555</v>
      </c>
      <c r="K17" s="22">
        <f>SUM(K8:K16)</f>
        <v>115050</v>
      </c>
      <c r="L17" s="20" t="s">
        <v>18</v>
      </c>
    </row>
    <row r="18" spans="1:12" s="23" customFormat="1" ht="24.95" customHeight="1" x14ac:dyDescent="0.2"/>
    <row r="19" spans="1:12" ht="18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s="24" customFormat="1" ht="18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s="24" customFormat="1" ht="18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s="24" customFormat="1" ht="18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s="24" customFormat="1" ht="18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24" customFormat="1" ht="18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s="24" customFormat="1" ht="18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s="24" customFormat="1" ht="18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s="24" customFormat="1" ht="18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24" customFormat="1" ht="18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24" customFormat="1" ht="18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18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12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t="12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9:10" ht="12.75" customHeight="1" x14ac:dyDescent="0.25">
      <c r="I33" s="31" t="s">
        <v>35</v>
      </c>
      <c r="J33" s="31"/>
    </row>
  </sheetData>
  <mergeCells count="6">
    <mergeCell ref="I33:J33"/>
    <mergeCell ref="A2:L2"/>
    <mergeCell ref="A3:L3"/>
    <mergeCell ref="A4:L4"/>
    <mergeCell ref="C6:F6"/>
    <mergeCell ref="G6:J6"/>
  </mergeCells>
  <printOptions horizontalCentered="1"/>
  <pageMargins left="0.81" right="0.35433070866141736" top="0.35433070866141736" bottom="0.74803149606299213" header="0.31496062992125984" footer="0.31496062992125984"/>
  <pageSetup scale="66" fitToHeight="0" orientation="landscape" r:id="rId1"/>
  <headerFooter>
    <oddFooter>&amp;C&amp;P/&amp;N</oddFooter>
  </headerFooter>
  <rowBreaks count="1" manualBreakCount="1">
    <brk id="36" max="16383" man="1"/>
  </rowBreaks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view="pageBreakPreview" zoomScale="85" zoomScaleNormal="85" zoomScaleSheetLayoutView="85" workbookViewId="0">
      <selection activeCell="D17" sqref="D17"/>
    </sheetView>
  </sheetViews>
  <sheetFormatPr baseColWidth="10" defaultColWidth="20.7109375" defaultRowHeight="12.75" customHeight="1" x14ac:dyDescent="0.25"/>
  <cols>
    <col min="1" max="1" width="10.7109375" style="2" customWidth="1"/>
    <col min="2" max="2" width="25.85546875" style="2" customWidth="1"/>
    <col min="3" max="3" width="9.140625" style="2" customWidth="1"/>
    <col min="4" max="4" width="11.85546875" style="2" customWidth="1"/>
    <col min="5" max="5" width="16.7109375" style="25" customWidth="1"/>
    <col min="6" max="6" width="18" style="25" customWidth="1"/>
    <col min="7" max="7" width="16.7109375" style="25" customWidth="1"/>
    <col min="8" max="8" width="15.140625" style="25" customWidth="1"/>
    <col min="9" max="9" width="15.5703125" style="25" customWidth="1"/>
    <col min="10" max="11" width="16.7109375" style="25" customWidth="1"/>
    <col min="12" max="12" width="14.5703125" style="2" customWidth="1"/>
    <col min="13" max="16384" width="20.7109375" style="2"/>
  </cols>
  <sheetData>
    <row r="2" spans="1:12" s="1" customFormat="1" ht="12.7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7.25" customHeight="1" x14ac:dyDescent="0.25">
      <c r="A3" s="26" t="str">
        <f>UPPER("RUTAS DE DISTRIBUCIÓN A COPRESIDA DEL MES DE NOVIEMBRE del AÑO 2022")</f>
        <v>RUTAS DE DISTRIBUCIÓN A COPRESIDA DEL MES DE NOVIEMBRE DEL AÑO 2022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" customFormat="1" ht="12.75" customHeight="1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2.75" customHeight="1" x14ac:dyDescent="0.25">
      <c r="C5" s="3"/>
      <c r="D5" s="3"/>
      <c r="E5" s="4"/>
      <c r="F5" s="4"/>
      <c r="G5" s="4"/>
      <c r="H5" s="4"/>
      <c r="I5" s="4"/>
      <c r="J5" s="4"/>
      <c r="K5" s="4"/>
      <c r="L5" s="5"/>
    </row>
    <row r="6" spans="1:12" s="10" customFormat="1" ht="18.75" customHeight="1" x14ac:dyDescent="0.25">
      <c r="A6" s="6"/>
      <c r="B6" s="7"/>
      <c r="C6" s="27" t="s">
        <v>2</v>
      </c>
      <c r="D6" s="27"/>
      <c r="E6" s="28"/>
      <c r="F6" s="28"/>
      <c r="G6" s="29" t="s">
        <v>3</v>
      </c>
      <c r="H6" s="30"/>
      <c r="I6" s="30"/>
      <c r="J6" s="30"/>
      <c r="K6" s="8" t="s">
        <v>4</v>
      </c>
      <c r="L6" s="9"/>
    </row>
    <row r="7" spans="1:12" s="10" customFormat="1" ht="63.75" x14ac:dyDescent="0.25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4</v>
      </c>
      <c r="L7" s="8" t="s">
        <v>15</v>
      </c>
    </row>
    <row r="8" spans="1:12" ht="30.75" customHeight="1" x14ac:dyDescent="0.25">
      <c r="A8" s="11" t="s">
        <v>16</v>
      </c>
      <c r="B8" s="12" t="s">
        <v>17</v>
      </c>
      <c r="C8" s="13">
        <v>4</v>
      </c>
      <c r="D8" s="13">
        <v>10</v>
      </c>
      <c r="E8" s="14">
        <v>8319</v>
      </c>
      <c r="F8" s="15">
        <f>C8*E8</f>
        <v>33276</v>
      </c>
      <c r="G8" s="14">
        <f>1250*$C8</f>
        <v>5000</v>
      </c>
      <c r="H8" s="14">
        <f>1500*$C8</f>
        <v>6000</v>
      </c>
      <c r="I8" s="14">
        <f>1087*$C8</f>
        <v>4348</v>
      </c>
      <c r="J8" s="16">
        <f>G8+H8+I8</f>
        <v>15348</v>
      </c>
      <c r="K8" s="17">
        <f>F8-J8</f>
        <v>17928</v>
      </c>
      <c r="L8" s="18" t="s">
        <v>18</v>
      </c>
    </row>
    <row r="9" spans="1:12" ht="25.5" x14ac:dyDescent="0.25">
      <c r="A9" s="11" t="s">
        <v>19</v>
      </c>
      <c r="B9" s="12" t="s">
        <v>20</v>
      </c>
      <c r="C9" s="13">
        <v>1</v>
      </c>
      <c r="D9" s="13">
        <v>2</v>
      </c>
      <c r="E9" s="14">
        <v>7734</v>
      </c>
      <c r="F9" s="15">
        <f>C9*E9</f>
        <v>7734</v>
      </c>
      <c r="G9" s="14">
        <f>1250*$C9</f>
        <v>1250</v>
      </c>
      <c r="H9" s="14">
        <f>1500*$C9</f>
        <v>1500</v>
      </c>
      <c r="I9" s="14">
        <f>1087*$C9</f>
        <v>1087</v>
      </c>
      <c r="J9" s="16">
        <f>G9+H9+I9</f>
        <v>3837</v>
      </c>
      <c r="K9" s="17">
        <f>F9-J9</f>
        <v>3897</v>
      </c>
      <c r="L9" s="18" t="s">
        <v>18</v>
      </c>
    </row>
    <row r="10" spans="1:12" ht="27" customHeight="1" x14ac:dyDescent="0.25">
      <c r="A10" s="11" t="s">
        <v>21</v>
      </c>
      <c r="B10" s="12" t="s">
        <v>22</v>
      </c>
      <c r="C10" s="13">
        <v>4</v>
      </c>
      <c r="D10" s="13">
        <v>7</v>
      </c>
      <c r="E10" s="14">
        <v>13224</v>
      </c>
      <c r="F10" s="15">
        <f>C10*E10</f>
        <v>52896</v>
      </c>
      <c r="G10" s="14">
        <f>1250*$C10</f>
        <v>5000</v>
      </c>
      <c r="H10" s="14">
        <f>1500*$C10</f>
        <v>6000</v>
      </c>
      <c r="I10" s="14">
        <f>1087*$C10</f>
        <v>4348</v>
      </c>
      <c r="J10" s="16">
        <f>G10+H10+I10</f>
        <v>15348</v>
      </c>
      <c r="K10" s="17">
        <f>F10-J10</f>
        <v>37548</v>
      </c>
      <c r="L10" s="18" t="s">
        <v>18</v>
      </c>
    </row>
    <row r="11" spans="1:12" ht="25.5" x14ac:dyDescent="0.25">
      <c r="A11" s="11" t="s">
        <v>23</v>
      </c>
      <c r="B11" s="12" t="s">
        <v>24</v>
      </c>
      <c r="C11" s="13">
        <v>2</v>
      </c>
      <c r="D11" s="13">
        <v>2</v>
      </c>
      <c r="E11" s="14">
        <v>13884</v>
      </c>
      <c r="F11" s="15">
        <f>C11*E11</f>
        <v>27768</v>
      </c>
      <c r="G11" s="14">
        <f>1250*$C11</f>
        <v>2500</v>
      </c>
      <c r="H11" s="14">
        <f>1500*$C11</f>
        <v>3000</v>
      </c>
      <c r="I11" s="14">
        <f>1087*$C11</f>
        <v>2174</v>
      </c>
      <c r="J11" s="16">
        <f>G11+H11+I11</f>
        <v>7674</v>
      </c>
      <c r="K11" s="17">
        <f>F11-J11</f>
        <v>20094</v>
      </c>
      <c r="L11" s="18" t="s">
        <v>18</v>
      </c>
    </row>
    <row r="12" spans="1:12" ht="25.5" x14ac:dyDescent="0.25">
      <c r="A12" s="11" t="s">
        <v>25</v>
      </c>
      <c r="B12" s="12" t="s">
        <v>26</v>
      </c>
      <c r="C12" s="13">
        <v>1</v>
      </c>
      <c r="D12" s="13">
        <v>2</v>
      </c>
      <c r="E12" s="14">
        <v>16479</v>
      </c>
      <c r="F12" s="15">
        <f>C12*E12</f>
        <v>16479</v>
      </c>
      <c r="G12" s="14">
        <f>1250*$C12</f>
        <v>1250</v>
      </c>
      <c r="H12" s="14">
        <f>1500*$C12</f>
        <v>1500</v>
      </c>
      <c r="I12" s="14">
        <f>1087*$C12</f>
        <v>1087</v>
      </c>
      <c r="J12" s="16">
        <f>G12+H12+I12</f>
        <v>3837</v>
      </c>
      <c r="K12" s="17">
        <f>F12-J12</f>
        <v>12642</v>
      </c>
      <c r="L12" s="18" t="s">
        <v>18</v>
      </c>
    </row>
    <row r="13" spans="1:12" ht="38.25" x14ac:dyDescent="0.25">
      <c r="A13" s="11" t="s">
        <v>27</v>
      </c>
      <c r="B13" s="12" t="s">
        <v>28</v>
      </c>
      <c r="C13" s="13">
        <v>3</v>
      </c>
      <c r="D13" s="13">
        <v>4</v>
      </c>
      <c r="E13" s="14">
        <v>11709</v>
      </c>
      <c r="F13" s="15">
        <f>C13*E13</f>
        <v>35127</v>
      </c>
      <c r="G13" s="14">
        <f>1250*$C13</f>
        <v>3750</v>
      </c>
      <c r="H13" s="14">
        <f>1500*$C13</f>
        <v>4500</v>
      </c>
      <c r="I13" s="14">
        <f>1087*$C13</f>
        <v>3261</v>
      </c>
      <c r="J13" s="16">
        <f>G13+H13+I13</f>
        <v>11511</v>
      </c>
      <c r="K13" s="17">
        <f>F13-J13</f>
        <v>23616</v>
      </c>
      <c r="L13" s="18" t="s">
        <v>18</v>
      </c>
    </row>
    <row r="14" spans="1:12" ht="25.5" x14ac:dyDescent="0.25">
      <c r="A14" s="11" t="s">
        <v>29</v>
      </c>
      <c r="B14" s="12" t="s">
        <v>30</v>
      </c>
      <c r="C14" s="13">
        <v>3</v>
      </c>
      <c r="D14" s="13">
        <v>6</v>
      </c>
      <c r="E14" s="14">
        <v>11484</v>
      </c>
      <c r="F14" s="15">
        <f>C14*E14</f>
        <v>34452</v>
      </c>
      <c r="G14" s="14">
        <f>1250*$C14</f>
        <v>3750</v>
      </c>
      <c r="H14" s="14">
        <f>1500*$C14</f>
        <v>4500</v>
      </c>
      <c r="I14" s="14">
        <f>1087*$C14</f>
        <v>3261</v>
      </c>
      <c r="J14" s="16">
        <f>G14+H14+I14</f>
        <v>11511</v>
      </c>
      <c r="K14" s="17">
        <f>F14-J14</f>
        <v>22941</v>
      </c>
      <c r="L14" s="18" t="s">
        <v>18</v>
      </c>
    </row>
    <row r="15" spans="1:12" ht="38.25" x14ac:dyDescent="0.25">
      <c r="A15" s="11" t="s">
        <v>31</v>
      </c>
      <c r="B15" s="12" t="s">
        <v>32</v>
      </c>
      <c r="C15" s="13">
        <v>2</v>
      </c>
      <c r="D15" s="13">
        <v>4</v>
      </c>
      <c r="E15" s="14">
        <v>12984</v>
      </c>
      <c r="F15" s="15">
        <f>C15*E15</f>
        <v>25968</v>
      </c>
      <c r="G15" s="14">
        <f>1250*$C15</f>
        <v>2500</v>
      </c>
      <c r="H15" s="14">
        <f>1500*$C15</f>
        <v>3000</v>
      </c>
      <c r="I15" s="14">
        <f>1087*$C15</f>
        <v>2174</v>
      </c>
      <c r="J15" s="16">
        <f>G15+H15+I15</f>
        <v>7674</v>
      </c>
      <c r="K15" s="17">
        <f>F15-J15</f>
        <v>18294</v>
      </c>
      <c r="L15" s="18" t="s">
        <v>18</v>
      </c>
    </row>
    <row r="16" spans="1:12" ht="21.75" customHeight="1" x14ac:dyDescent="0.25">
      <c r="A16" s="11" t="s">
        <v>33</v>
      </c>
      <c r="B16" s="12" t="s">
        <v>34</v>
      </c>
      <c r="C16" s="13">
        <v>2</v>
      </c>
      <c r="D16" s="13">
        <v>2</v>
      </c>
      <c r="E16" s="14">
        <v>9234</v>
      </c>
      <c r="F16" s="15">
        <f>C16*E16</f>
        <v>18468</v>
      </c>
      <c r="G16" s="14">
        <f>1250*$C16</f>
        <v>2500</v>
      </c>
      <c r="H16" s="14">
        <f>1500*$C16</f>
        <v>3000</v>
      </c>
      <c r="I16" s="14">
        <f>1087*$C16</f>
        <v>2174</v>
      </c>
      <c r="J16" s="16">
        <f>G16+H16+I16</f>
        <v>7674</v>
      </c>
      <c r="K16" s="17">
        <f>F16-J16</f>
        <v>10794</v>
      </c>
      <c r="L16" s="18" t="s">
        <v>18</v>
      </c>
    </row>
    <row r="17" spans="1:12" s="1" customFormat="1" ht="24.95" customHeight="1" x14ac:dyDescent="0.25">
      <c r="A17" s="19"/>
      <c r="B17" s="20" t="s">
        <v>14</v>
      </c>
      <c r="C17" s="21">
        <f>SUM(C8:C16)</f>
        <v>22</v>
      </c>
      <c r="D17" s="21">
        <f>SUM(D8:D16)</f>
        <v>39</v>
      </c>
      <c r="E17" s="22">
        <f>SUM(E8:E16)</f>
        <v>105051</v>
      </c>
      <c r="F17" s="22">
        <f>SUM(F8:F16)</f>
        <v>252168</v>
      </c>
      <c r="G17" s="22">
        <f>SUM(G8:G16)</f>
        <v>27500</v>
      </c>
      <c r="H17" s="22">
        <f>SUM(H8:H16)</f>
        <v>33000</v>
      </c>
      <c r="I17" s="22">
        <f>SUM(I8:I16)</f>
        <v>23914</v>
      </c>
      <c r="J17" s="22">
        <f>SUM(J8:J16)</f>
        <v>84414</v>
      </c>
      <c r="K17" s="22">
        <f>SUM(K8:K16)</f>
        <v>167754</v>
      </c>
      <c r="L17" s="20" t="s">
        <v>18</v>
      </c>
    </row>
    <row r="18" spans="1:12" s="23" customFormat="1" ht="24.95" customHeight="1" x14ac:dyDescent="0.2"/>
    <row r="19" spans="1:12" ht="18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s="24" customFormat="1" ht="18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s="24" customFormat="1" ht="18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s="24" customFormat="1" ht="18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s="24" customFormat="1" ht="18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24" customFormat="1" ht="18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s="24" customFormat="1" ht="18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s="24" customFormat="1" ht="18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s="24" customFormat="1" ht="18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24" customFormat="1" ht="18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24" customFormat="1" ht="18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18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12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t="12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9:10" ht="12.75" customHeight="1" x14ac:dyDescent="0.25">
      <c r="I33" s="31" t="s">
        <v>35</v>
      </c>
      <c r="J33" s="31"/>
    </row>
  </sheetData>
  <mergeCells count="6">
    <mergeCell ref="I33:J33"/>
    <mergeCell ref="A2:L2"/>
    <mergeCell ref="A3:L3"/>
    <mergeCell ref="A4:L4"/>
    <mergeCell ref="C6:F6"/>
    <mergeCell ref="G6:J6"/>
  </mergeCells>
  <printOptions horizontalCentered="1"/>
  <pageMargins left="0.81" right="0.35433070866141736" top="0.35433070866141736" bottom="0.74803149606299213" header="0.31496062992125984" footer="0.31496062992125984"/>
  <pageSetup scale="66" fitToHeight="0" orientation="landscape" r:id="rId1"/>
  <headerFooter>
    <oddFooter>&amp;C&amp;P/&amp;N</oddFooter>
  </headerFooter>
  <rowBreaks count="1" manualBreakCount="1">
    <brk id="36" max="16383" man="1"/>
  </rowBreaks>
  <colBreaks count="1" manualBreakCount="1"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view="pageBreakPreview" zoomScale="85" zoomScaleNormal="85" zoomScaleSheetLayoutView="85" workbookViewId="0">
      <selection activeCell="G21" sqref="G21"/>
    </sheetView>
  </sheetViews>
  <sheetFormatPr baseColWidth="10" defaultColWidth="20.7109375" defaultRowHeight="12.75" customHeight="1" x14ac:dyDescent="0.25"/>
  <cols>
    <col min="1" max="1" width="10.7109375" style="2" customWidth="1"/>
    <col min="2" max="2" width="25.85546875" style="2" customWidth="1"/>
    <col min="3" max="3" width="9.140625" style="2" customWidth="1"/>
    <col min="4" max="4" width="11.85546875" style="2" customWidth="1"/>
    <col min="5" max="5" width="16.7109375" style="25" customWidth="1"/>
    <col min="6" max="6" width="18" style="25" customWidth="1"/>
    <col min="7" max="7" width="16.7109375" style="25" customWidth="1"/>
    <col min="8" max="8" width="15.140625" style="25" customWidth="1"/>
    <col min="9" max="9" width="15.5703125" style="25" customWidth="1"/>
    <col min="10" max="11" width="16.7109375" style="25" customWidth="1"/>
    <col min="12" max="12" width="14.5703125" style="2" customWidth="1"/>
    <col min="13" max="16384" width="20.7109375" style="2"/>
  </cols>
  <sheetData>
    <row r="2" spans="1:12" s="1" customFormat="1" ht="12.7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17.25" customHeight="1" x14ac:dyDescent="0.25">
      <c r="A3" s="26" t="str">
        <f>UPPER("RUTAS DE DISTRIBUCIÓN A COPRESIDA DEL MES DE DICIEMBRE del AÑO 2022")</f>
        <v>RUTAS DE DISTRIBUCIÓN A COPRESIDA DEL MES DE DICIEMBRE DEL AÑO 2022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1" customFormat="1" ht="12.75" customHeight="1" x14ac:dyDescent="0.25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2.75" customHeight="1" x14ac:dyDescent="0.25">
      <c r="C5" s="3"/>
      <c r="D5" s="3"/>
      <c r="E5" s="4"/>
      <c r="F5" s="4"/>
      <c r="G5" s="4"/>
      <c r="H5" s="4"/>
      <c r="I5" s="4"/>
      <c r="J5" s="4"/>
      <c r="K5" s="4"/>
      <c r="L5" s="5"/>
    </row>
    <row r="6" spans="1:12" s="10" customFormat="1" ht="18.75" customHeight="1" x14ac:dyDescent="0.25">
      <c r="A6" s="6"/>
      <c r="B6" s="7"/>
      <c r="C6" s="27" t="s">
        <v>2</v>
      </c>
      <c r="D6" s="27"/>
      <c r="E6" s="28"/>
      <c r="F6" s="28"/>
      <c r="G6" s="29" t="s">
        <v>3</v>
      </c>
      <c r="H6" s="30"/>
      <c r="I6" s="30"/>
      <c r="J6" s="30"/>
      <c r="K6" s="8" t="s">
        <v>4</v>
      </c>
      <c r="L6" s="9"/>
    </row>
    <row r="7" spans="1:12" s="10" customFormat="1" ht="63.75" x14ac:dyDescent="0.25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4</v>
      </c>
      <c r="L7" s="8" t="s">
        <v>15</v>
      </c>
    </row>
    <row r="8" spans="1:12" ht="30.75" customHeight="1" x14ac:dyDescent="0.25">
      <c r="A8" s="11" t="s">
        <v>16</v>
      </c>
      <c r="B8" s="12" t="s">
        <v>17</v>
      </c>
      <c r="C8" s="13">
        <v>2</v>
      </c>
      <c r="D8" s="13">
        <v>5</v>
      </c>
      <c r="E8" s="14">
        <v>8319</v>
      </c>
      <c r="F8" s="15">
        <f>C8*E8</f>
        <v>16638</v>
      </c>
      <c r="G8" s="14">
        <f t="shared" ref="G8:G16" si="0">1250*$C8</f>
        <v>2500</v>
      </c>
      <c r="H8" s="14">
        <f>1500*$C8</f>
        <v>3000</v>
      </c>
      <c r="I8" s="14">
        <f t="shared" ref="I8:I16" si="1">1087*$C8</f>
        <v>2174</v>
      </c>
      <c r="J8" s="16">
        <f>G8+H8+I8</f>
        <v>7674</v>
      </c>
      <c r="K8" s="17">
        <f>F8-J8</f>
        <v>8964</v>
      </c>
      <c r="L8" s="18" t="s">
        <v>18</v>
      </c>
    </row>
    <row r="9" spans="1:12" ht="25.5" x14ac:dyDescent="0.25">
      <c r="A9" s="11" t="s">
        <v>19</v>
      </c>
      <c r="B9" s="12" t="s">
        <v>20</v>
      </c>
      <c r="C9" s="13">
        <v>1</v>
      </c>
      <c r="D9" s="13">
        <v>1</v>
      </c>
      <c r="E9" s="14">
        <v>7734</v>
      </c>
      <c r="F9" s="15">
        <f>C9*E9</f>
        <v>7734</v>
      </c>
      <c r="G9" s="14">
        <f>1250*$C9</f>
        <v>1250</v>
      </c>
      <c r="H9" s="14">
        <f>1500*$C9</f>
        <v>1500</v>
      </c>
      <c r="I9" s="14">
        <f>1087*$C9</f>
        <v>1087</v>
      </c>
      <c r="J9" s="16">
        <f t="shared" ref="J9:J16" si="2">G9+H9+I9</f>
        <v>3837</v>
      </c>
      <c r="K9" s="17">
        <f t="shared" ref="K9:K16" si="3">F9-J9</f>
        <v>3897</v>
      </c>
      <c r="L9" s="18" t="s">
        <v>18</v>
      </c>
    </row>
    <row r="10" spans="1:12" ht="27" customHeight="1" x14ac:dyDescent="0.25">
      <c r="A10" s="11" t="s">
        <v>21</v>
      </c>
      <c r="B10" s="12" t="s">
        <v>22</v>
      </c>
      <c r="C10" s="13">
        <v>1</v>
      </c>
      <c r="D10" s="13">
        <v>3</v>
      </c>
      <c r="E10" s="14">
        <v>13224</v>
      </c>
      <c r="F10" s="15">
        <f>C10*E10</f>
        <v>13224</v>
      </c>
      <c r="G10" s="14">
        <f>1250*$C10</f>
        <v>1250</v>
      </c>
      <c r="H10" s="14">
        <f>1500*$C10</f>
        <v>1500</v>
      </c>
      <c r="I10" s="14">
        <f>1087*$C10</f>
        <v>1087</v>
      </c>
      <c r="J10" s="16">
        <f t="shared" si="2"/>
        <v>3837</v>
      </c>
      <c r="K10" s="17">
        <f t="shared" si="3"/>
        <v>9387</v>
      </c>
      <c r="L10" s="18" t="s">
        <v>18</v>
      </c>
    </row>
    <row r="11" spans="1:12" ht="25.5" x14ac:dyDescent="0.25">
      <c r="A11" s="11" t="s">
        <v>23</v>
      </c>
      <c r="B11" s="12" t="s">
        <v>24</v>
      </c>
      <c r="C11" s="13">
        <v>1</v>
      </c>
      <c r="D11" s="13">
        <v>1</v>
      </c>
      <c r="E11" s="14">
        <v>13884</v>
      </c>
      <c r="F11" s="15">
        <f t="shared" ref="F11:F16" si="4">C11*E11</f>
        <v>13884</v>
      </c>
      <c r="G11" s="14">
        <f t="shared" si="0"/>
        <v>1250</v>
      </c>
      <c r="H11" s="14">
        <f t="shared" ref="H11:H14" si="5">1500*$C11</f>
        <v>1500</v>
      </c>
      <c r="I11" s="14">
        <f t="shared" si="1"/>
        <v>1087</v>
      </c>
      <c r="J11" s="16">
        <f t="shared" si="2"/>
        <v>3837</v>
      </c>
      <c r="K11" s="17">
        <f t="shared" si="3"/>
        <v>10047</v>
      </c>
      <c r="L11" s="18" t="s">
        <v>18</v>
      </c>
    </row>
    <row r="12" spans="1:12" ht="25.5" x14ac:dyDescent="0.25">
      <c r="A12" s="11" t="s">
        <v>25</v>
      </c>
      <c r="B12" s="12" t="s">
        <v>26</v>
      </c>
      <c r="C12" s="13">
        <v>0</v>
      </c>
      <c r="D12" s="13">
        <v>0</v>
      </c>
      <c r="E12" s="14">
        <v>16479</v>
      </c>
      <c r="F12" s="15">
        <f t="shared" si="4"/>
        <v>0</v>
      </c>
      <c r="G12" s="14">
        <f t="shared" si="0"/>
        <v>0</v>
      </c>
      <c r="H12" s="14">
        <f t="shared" si="5"/>
        <v>0</v>
      </c>
      <c r="I12" s="14">
        <f t="shared" si="1"/>
        <v>0</v>
      </c>
      <c r="J12" s="16">
        <f t="shared" si="2"/>
        <v>0</v>
      </c>
      <c r="K12" s="17">
        <f t="shared" si="3"/>
        <v>0</v>
      </c>
      <c r="L12" s="18" t="s">
        <v>18</v>
      </c>
    </row>
    <row r="13" spans="1:12" ht="38.25" x14ac:dyDescent="0.25">
      <c r="A13" s="11" t="s">
        <v>27</v>
      </c>
      <c r="B13" s="12" t="s">
        <v>28</v>
      </c>
      <c r="C13" s="13">
        <v>1</v>
      </c>
      <c r="D13" s="13">
        <v>3</v>
      </c>
      <c r="E13" s="14">
        <v>11709</v>
      </c>
      <c r="F13" s="15">
        <f t="shared" si="4"/>
        <v>11709</v>
      </c>
      <c r="G13" s="14">
        <f t="shared" si="0"/>
        <v>1250</v>
      </c>
      <c r="H13" s="14">
        <f t="shared" si="5"/>
        <v>1500</v>
      </c>
      <c r="I13" s="14">
        <f t="shared" si="1"/>
        <v>1087</v>
      </c>
      <c r="J13" s="16">
        <f t="shared" si="2"/>
        <v>3837</v>
      </c>
      <c r="K13" s="17">
        <f t="shared" si="3"/>
        <v>7872</v>
      </c>
      <c r="L13" s="18" t="s">
        <v>18</v>
      </c>
    </row>
    <row r="14" spans="1:12" ht="25.5" x14ac:dyDescent="0.25">
      <c r="A14" s="11" t="s">
        <v>29</v>
      </c>
      <c r="B14" s="12" t="s">
        <v>30</v>
      </c>
      <c r="C14" s="13">
        <v>1</v>
      </c>
      <c r="D14" s="13">
        <v>2</v>
      </c>
      <c r="E14" s="14">
        <v>11484</v>
      </c>
      <c r="F14" s="15">
        <f t="shared" si="4"/>
        <v>11484</v>
      </c>
      <c r="G14" s="14">
        <f t="shared" si="0"/>
        <v>1250</v>
      </c>
      <c r="H14" s="14">
        <f t="shared" si="5"/>
        <v>1500</v>
      </c>
      <c r="I14" s="14">
        <f t="shared" si="1"/>
        <v>1087</v>
      </c>
      <c r="J14" s="16">
        <f t="shared" si="2"/>
        <v>3837</v>
      </c>
      <c r="K14" s="17">
        <f t="shared" si="3"/>
        <v>7647</v>
      </c>
      <c r="L14" s="18" t="s">
        <v>18</v>
      </c>
    </row>
    <row r="15" spans="1:12" ht="38.25" x14ac:dyDescent="0.25">
      <c r="A15" s="11" t="s">
        <v>31</v>
      </c>
      <c r="B15" s="12" t="s">
        <v>32</v>
      </c>
      <c r="C15" s="13">
        <v>1</v>
      </c>
      <c r="D15" s="13">
        <v>3</v>
      </c>
      <c r="E15" s="14">
        <v>12984</v>
      </c>
      <c r="F15" s="15">
        <f t="shared" si="4"/>
        <v>12984</v>
      </c>
      <c r="G15" s="14">
        <f t="shared" si="0"/>
        <v>1250</v>
      </c>
      <c r="H15" s="14">
        <f>1500*$C15</f>
        <v>1500</v>
      </c>
      <c r="I15" s="14">
        <f t="shared" si="1"/>
        <v>1087</v>
      </c>
      <c r="J15" s="16">
        <f t="shared" si="2"/>
        <v>3837</v>
      </c>
      <c r="K15" s="17">
        <f t="shared" si="3"/>
        <v>9147</v>
      </c>
      <c r="L15" s="18" t="s">
        <v>18</v>
      </c>
    </row>
    <row r="16" spans="1:12" ht="21.75" customHeight="1" x14ac:dyDescent="0.25">
      <c r="A16" s="11" t="s">
        <v>33</v>
      </c>
      <c r="B16" s="12" t="s">
        <v>34</v>
      </c>
      <c r="C16" s="13">
        <v>1</v>
      </c>
      <c r="D16" s="13">
        <v>1</v>
      </c>
      <c r="E16" s="14">
        <v>9234</v>
      </c>
      <c r="F16" s="15">
        <f t="shared" si="4"/>
        <v>9234</v>
      </c>
      <c r="G16" s="14">
        <f t="shared" si="0"/>
        <v>1250</v>
      </c>
      <c r="H16" s="14">
        <f>1500*$C16</f>
        <v>1500</v>
      </c>
      <c r="I16" s="14">
        <f t="shared" si="1"/>
        <v>1087</v>
      </c>
      <c r="J16" s="16">
        <f t="shared" si="2"/>
        <v>3837</v>
      </c>
      <c r="K16" s="17">
        <f t="shared" si="3"/>
        <v>5397</v>
      </c>
      <c r="L16" s="18" t="s">
        <v>18</v>
      </c>
    </row>
    <row r="17" spans="1:12" s="1" customFormat="1" ht="24.95" customHeight="1" x14ac:dyDescent="0.25">
      <c r="A17" s="19"/>
      <c r="B17" s="20" t="s">
        <v>14</v>
      </c>
      <c r="C17" s="21">
        <f>SUM(C8:C16)</f>
        <v>9</v>
      </c>
      <c r="D17" s="21">
        <f>SUM(D8:D16)</f>
        <v>19</v>
      </c>
      <c r="E17" s="22">
        <f t="shared" ref="E17:K17" si="6">SUM(E8:E16)</f>
        <v>105051</v>
      </c>
      <c r="F17" s="22">
        <f>SUM(F8:F16)</f>
        <v>96891</v>
      </c>
      <c r="G17" s="22">
        <f t="shared" si="6"/>
        <v>11250</v>
      </c>
      <c r="H17" s="22">
        <f t="shared" si="6"/>
        <v>13500</v>
      </c>
      <c r="I17" s="22">
        <f t="shared" si="6"/>
        <v>9783</v>
      </c>
      <c r="J17" s="22">
        <f t="shared" si="6"/>
        <v>34533</v>
      </c>
      <c r="K17" s="22">
        <f t="shared" si="6"/>
        <v>62358</v>
      </c>
      <c r="L17" s="20" t="s">
        <v>18</v>
      </c>
    </row>
    <row r="18" spans="1:12" s="23" customFormat="1" ht="24.95" customHeight="1" x14ac:dyDescent="0.2"/>
    <row r="19" spans="1:12" ht="18" customHeight="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s="24" customFormat="1" ht="18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s="24" customFormat="1" ht="18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s="24" customFormat="1" ht="18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s="24" customFormat="1" ht="18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 s="24" customFormat="1" ht="18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 s="24" customFormat="1" ht="18" customHeight="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s="24" customFormat="1" ht="18" customHeight="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2" s="24" customFormat="1" ht="18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 s="24" customFormat="1" ht="18" customHeight="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 s="24" customFormat="1" ht="18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ht="18" customHeight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ht="12.75" customHeight="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1:12" ht="12.75" customHeight="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9:10" ht="12.75" customHeight="1" x14ac:dyDescent="0.25">
      <c r="I33" s="31" t="s">
        <v>35</v>
      </c>
      <c r="J33" s="31"/>
    </row>
  </sheetData>
  <mergeCells count="6">
    <mergeCell ref="I33:J33"/>
    <mergeCell ref="A2:L2"/>
    <mergeCell ref="A3:L3"/>
    <mergeCell ref="A4:L4"/>
    <mergeCell ref="C6:F6"/>
    <mergeCell ref="G6:J6"/>
  </mergeCells>
  <printOptions horizontalCentered="1"/>
  <pageMargins left="0.81" right="0.35433070866141736" top="0.35433070866141736" bottom="0.74803149606299213" header="0.31496062992125984" footer="0.31496062992125984"/>
  <pageSetup scale="66" fitToHeight="0" orientation="landscape" r:id="rId1"/>
  <headerFooter>
    <oddFooter>&amp;C&amp;P/&amp;N</oddFooter>
  </headerFooter>
  <rowBreaks count="1" manualBreakCount="1">
    <brk id="36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Octubre</vt:lpstr>
      <vt:lpstr>Noviembre</vt:lpstr>
      <vt:lpstr>Diciembre</vt:lpstr>
      <vt:lpstr>Diciembre!Área_de_impresión</vt:lpstr>
      <vt:lpstr>Noviembre!Área_de_impresión</vt:lpstr>
      <vt:lpstr>Octubre!Área_de_impresión</vt:lpstr>
      <vt:lpstr>Diciembre!Títulos_a_imprimir</vt:lpstr>
      <vt:lpstr>Noviembre!Títulos_a_imprimir</vt:lpstr>
      <vt:lpstr>Octubre!Títulos_a_imprimir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Yosjanis Feliz de Calderon</dc:creator>
  <cp:lastModifiedBy>Laura Lorret Ogando Taveras</cp:lastModifiedBy>
  <dcterms:created xsi:type="dcterms:W3CDTF">2023-01-19T13:38:56Z</dcterms:created>
  <dcterms:modified xsi:type="dcterms:W3CDTF">2023-01-19T16:29:25Z</dcterms:modified>
</cp:coreProperties>
</file>