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na.daniel\Desktop\DIRECCION  DE OPERACIONES\POA OPERACIONES\2023\POA VIH (Enero- Marzo )\Despachos VIH- SIDA 2 Trimestre\"/>
    </mc:Choice>
  </mc:AlternateContent>
  <bookViews>
    <workbookView xWindow="0" yWindow="0" windowWidth="28800" windowHeight="11745" activeTab="2"/>
  </bookViews>
  <sheets>
    <sheet name="ABRIL" sheetId="3" r:id="rId1"/>
    <sheet name="MAYO" sheetId="2" r:id="rId2"/>
    <sheet name="JUNIO" sheetId="1" r:id="rId3"/>
  </sheets>
  <definedNames>
    <definedName name="_xlnm.Print_Area" localSheetId="0">ABRIL!$A$1:$L$33</definedName>
    <definedName name="_xlnm.Print_Area" localSheetId="2">JUNIO!$A$1:$L$37</definedName>
    <definedName name="_xlnm.Print_Area" localSheetId="1">MAYO!$A$1:$L$33</definedName>
    <definedName name="_xlnm.Print_Titles" localSheetId="0">ABRIL!$1:$7</definedName>
    <definedName name="_xlnm.Print_Titles" localSheetId="2">JUNIO!$1:$7</definedName>
    <definedName name="_xlnm.Print_Titles" localSheetId="1">MAYO!$1:$7</definedName>
  </definedNames>
  <calcPr calcId="152511"/>
</workbook>
</file>

<file path=xl/calcChain.xml><?xml version="1.0" encoding="utf-8"?>
<calcChain xmlns="http://schemas.openxmlformats.org/spreadsheetml/2006/main">
  <c r="E17" i="3" l="1"/>
  <c r="D17" i="3"/>
  <c r="C17" i="3"/>
  <c r="I16" i="3"/>
  <c r="H16" i="3"/>
  <c r="G16" i="3"/>
  <c r="J16" i="3" s="1"/>
  <c r="F16" i="3"/>
  <c r="I15" i="3"/>
  <c r="H15" i="3"/>
  <c r="G15" i="3"/>
  <c r="F15" i="3"/>
  <c r="I14" i="3"/>
  <c r="H14" i="3"/>
  <c r="G14" i="3"/>
  <c r="J14" i="3" s="1"/>
  <c r="F14" i="3"/>
  <c r="I13" i="3"/>
  <c r="H13" i="3"/>
  <c r="G13" i="3"/>
  <c r="F13" i="3"/>
  <c r="I12" i="3"/>
  <c r="H12" i="3"/>
  <c r="G12" i="3"/>
  <c r="J12" i="3" s="1"/>
  <c r="F12" i="3"/>
  <c r="I11" i="3"/>
  <c r="H11" i="3"/>
  <c r="G11" i="3"/>
  <c r="F11" i="3"/>
  <c r="I10" i="3"/>
  <c r="H10" i="3"/>
  <c r="G10" i="3"/>
  <c r="J10" i="3" s="1"/>
  <c r="F10" i="3"/>
  <c r="I9" i="3"/>
  <c r="H9" i="3"/>
  <c r="G9" i="3"/>
  <c r="F9" i="3"/>
  <c r="I8" i="3"/>
  <c r="I17" i="3" s="1"/>
  <c r="H8" i="3"/>
  <c r="H17" i="3" s="1"/>
  <c r="G8" i="3"/>
  <c r="J8" i="3" s="1"/>
  <c r="F8" i="3"/>
  <c r="F17" i="3" s="1"/>
  <c r="A3" i="3"/>
  <c r="K10" i="3" l="1"/>
  <c r="K12" i="3"/>
  <c r="K14" i="3"/>
  <c r="K16" i="3"/>
  <c r="J9" i="3"/>
  <c r="J11" i="3"/>
  <c r="J17" i="3" s="1"/>
  <c r="J13" i="3"/>
  <c r="J15" i="3"/>
  <c r="K9" i="3"/>
  <c r="K11" i="3"/>
  <c r="K13" i="3"/>
  <c r="K15" i="3"/>
  <c r="K8" i="3"/>
  <c r="G17" i="3"/>
  <c r="K17" i="3" l="1"/>
  <c r="E17" i="2"/>
  <c r="D17" i="2"/>
  <c r="C17" i="2"/>
  <c r="I16" i="2"/>
  <c r="H16" i="2"/>
  <c r="G16" i="2"/>
  <c r="F16" i="2"/>
  <c r="I15" i="2"/>
  <c r="H15" i="2"/>
  <c r="G15" i="2"/>
  <c r="J15" i="2" s="1"/>
  <c r="K15" i="2" s="1"/>
  <c r="F15" i="2"/>
  <c r="I14" i="2"/>
  <c r="H14" i="2"/>
  <c r="G14" i="2"/>
  <c r="F14" i="2"/>
  <c r="I13" i="2"/>
  <c r="H13" i="2"/>
  <c r="G13" i="2"/>
  <c r="J13" i="2" s="1"/>
  <c r="K13" i="2" s="1"/>
  <c r="F13" i="2"/>
  <c r="I12" i="2"/>
  <c r="H12" i="2"/>
  <c r="G12" i="2"/>
  <c r="F12" i="2"/>
  <c r="I11" i="2"/>
  <c r="H11" i="2"/>
  <c r="G11" i="2"/>
  <c r="J11" i="2" s="1"/>
  <c r="K11" i="2" s="1"/>
  <c r="F11" i="2"/>
  <c r="I10" i="2"/>
  <c r="H10" i="2"/>
  <c r="G10" i="2"/>
  <c r="F10" i="2"/>
  <c r="I9" i="2"/>
  <c r="H9" i="2"/>
  <c r="G9" i="2"/>
  <c r="J9" i="2" s="1"/>
  <c r="K9" i="2" s="1"/>
  <c r="F9" i="2"/>
  <c r="I8" i="2"/>
  <c r="I17" i="2" s="1"/>
  <c r="H8" i="2"/>
  <c r="H17" i="2" s="1"/>
  <c r="G8" i="2"/>
  <c r="G17" i="2" s="1"/>
  <c r="F8" i="2"/>
  <c r="F17" i="2" s="1"/>
  <c r="A3" i="2"/>
  <c r="J10" i="2" l="1"/>
  <c r="J12" i="2"/>
  <c r="J14" i="2"/>
  <c r="K14" i="2" s="1"/>
  <c r="J16" i="2"/>
  <c r="K16" i="2" s="1"/>
  <c r="K10" i="2"/>
  <c r="K12" i="2"/>
  <c r="J8" i="2"/>
  <c r="K8" i="2"/>
  <c r="J17" i="2" l="1"/>
  <c r="K17" i="2"/>
  <c r="E17" i="1" l="1"/>
  <c r="D17" i="1"/>
  <c r="C17" i="1"/>
  <c r="I16" i="1"/>
  <c r="H16" i="1"/>
  <c r="G16" i="1"/>
  <c r="J16" i="1" s="1"/>
  <c r="F16" i="1"/>
  <c r="I15" i="1"/>
  <c r="H15" i="1"/>
  <c r="G15" i="1"/>
  <c r="F15" i="1"/>
  <c r="I14" i="1"/>
  <c r="H14" i="1"/>
  <c r="G14" i="1"/>
  <c r="J14" i="1" s="1"/>
  <c r="F14" i="1"/>
  <c r="I13" i="1"/>
  <c r="H13" i="1"/>
  <c r="G13" i="1"/>
  <c r="F13" i="1"/>
  <c r="I12" i="1"/>
  <c r="H12" i="1"/>
  <c r="G12" i="1"/>
  <c r="J12" i="1" s="1"/>
  <c r="F12" i="1"/>
  <c r="I11" i="1"/>
  <c r="H11" i="1"/>
  <c r="G11" i="1"/>
  <c r="F11" i="1"/>
  <c r="I10" i="1"/>
  <c r="H10" i="1"/>
  <c r="G10" i="1"/>
  <c r="J10" i="1" s="1"/>
  <c r="F10" i="1"/>
  <c r="I9" i="1"/>
  <c r="H9" i="1"/>
  <c r="G9" i="1"/>
  <c r="F9" i="1"/>
  <c r="I8" i="1"/>
  <c r="I17" i="1" s="1"/>
  <c r="H8" i="1"/>
  <c r="H17" i="1" s="1"/>
  <c r="G8" i="1"/>
  <c r="J8" i="1" s="1"/>
  <c r="F8" i="1"/>
  <c r="F17" i="1" s="1"/>
  <c r="A3" i="1"/>
  <c r="K10" i="1" l="1"/>
  <c r="K12" i="1"/>
  <c r="K14" i="1"/>
  <c r="K16" i="1"/>
  <c r="J9" i="1"/>
  <c r="J11" i="1"/>
  <c r="J17" i="1" s="1"/>
  <c r="J13" i="1"/>
  <c r="J15" i="1"/>
  <c r="K9" i="1"/>
  <c r="K13" i="1"/>
  <c r="K15" i="1"/>
  <c r="K8" i="1"/>
  <c r="G17" i="1"/>
  <c r="K11" i="1" l="1"/>
  <c r="K17" i="1"/>
</calcChain>
</file>

<file path=xl/sharedStrings.xml><?xml version="1.0" encoding="utf-8"?>
<sst xmlns="http://schemas.openxmlformats.org/spreadsheetml/2006/main" count="141" uniqueCount="38">
  <si>
    <t>DIRECCION DE OPERACIONES Y LOGISTICA</t>
  </si>
  <si>
    <t>RESUMEN DE SERVICIOS PRESTADOS</t>
  </si>
  <si>
    <t>Monto a Cobrar</t>
  </si>
  <si>
    <t>Gastos operativos</t>
  </si>
  <si>
    <t>Ganancia</t>
  </si>
  <si>
    <t>Región</t>
  </si>
  <si>
    <t>Provincias</t>
  </si>
  <si>
    <t>No. De Rutas</t>
  </si>
  <si>
    <t>Controles Despacha- dos</t>
  </si>
  <si>
    <t>Costo por ruta</t>
  </si>
  <si>
    <t>Monto</t>
  </si>
  <si>
    <t>Gasto de Combustible</t>
  </si>
  <si>
    <t>Dieta Personal:
 un (1) chofer, 
dos (2) auxiliares
y un (1) militar</t>
  </si>
  <si>
    <t>Salario de personal Distribución</t>
  </si>
  <si>
    <t>Total</t>
  </si>
  <si>
    <t>Observación</t>
  </si>
  <si>
    <t>R-0</t>
  </si>
  <si>
    <t>9 Áreas (Santo Domingo) y Monte Plata</t>
  </si>
  <si>
    <t>N/A</t>
  </si>
  <si>
    <t>R-I</t>
  </si>
  <si>
    <t>Baní, San Cristóbal, San José de Ocoa</t>
  </si>
  <si>
    <t>R-II</t>
  </si>
  <si>
    <t>Santiago, Puerto Plata, Moca</t>
  </si>
  <si>
    <t>R-III</t>
  </si>
  <si>
    <t>San Francisco de Macorís, Nagua, Salcedo, Samaná</t>
  </si>
  <si>
    <t>R-IV</t>
  </si>
  <si>
    <t>Barahona, Independencia, Pedernales, Bahoruco</t>
  </si>
  <si>
    <t>R-V</t>
  </si>
  <si>
    <t>San Pedro de Macorís, El Seíbo, Hato Mayor, Romana, Higüey</t>
  </si>
  <si>
    <t>R-VI</t>
  </si>
  <si>
    <t>San Juan de la Maguana, Elías Piña, Azua</t>
  </si>
  <si>
    <t>R-VII</t>
  </si>
  <si>
    <t>Valverde Mao, Santiago Rodríguez, Monte Cristi, Dajabón</t>
  </si>
  <si>
    <t>R-VIII</t>
  </si>
  <si>
    <t>La Vega, Bonao, Cotuí</t>
  </si>
  <si>
    <t>ELABORADO POR :  Lic. YOSJANIS FELIZ</t>
  </si>
  <si>
    <t>ELABORADO POR : Lic.YOSJANIS FELIZ</t>
  </si>
  <si>
    <t>ELABORADO POR :  Lic.YOSJANIS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</si>
</sst>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3" fontId="1" fillId="0" borderId="3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4" fontId="4" fillId="4" borderId="3" xfId="1" applyNumberFormat="1" applyFont="1" applyFill="1" applyBorder="1" applyAlignment="1">
      <alignment horizontal="right" vertical="center" wrapText="1"/>
    </xf>
    <xf numFmtId="164" fontId="4" fillId="5" borderId="3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3" fontId="5" fillId="6" borderId="3" xfId="1" applyNumberFormat="1" applyFont="1" applyFill="1" applyBorder="1" applyAlignment="1">
      <alignment horizontal="center" vertical="center" wrapText="1"/>
    </xf>
    <xf numFmtId="164" fontId="5" fillId="6" borderId="3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view="pageBreakPreview" zoomScale="85" zoomScaleNormal="85" zoomScaleSheetLayoutView="85" workbookViewId="0">
      <selection activeCell="I33" sqref="I33:J33"/>
    </sheetView>
  </sheetViews>
  <sheetFormatPr baseColWidth="10" defaultColWidth="20.75" defaultRowHeight="12.75" customHeight="1" x14ac:dyDescent="0.25"/>
  <cols>
    <col min="1" max="1" width="10.75" style="2" customWidth="1"/>
    <col min="2" max="2" width="25.875" style="2" customWidth="1"/>
    <col min="3" max="3" width="9.125" style="2" customWidth="1"/>
    <col min="4" max="4" width="11.875" style="2" customWidth="1"/>
    <col min="5" max="5" width="16.75" style="25" customWidth="1"/>
    <col min="6" max="6" width="18" style="25" customWidth="1"/>
    <col min="7" max="7" width="16.75" style="25" customWidth="1"/>
    <col min="8" max="8" width="15.125" style="25" customWidth="1"/>
    <col min="9" max="9" width="15.625" style="25" customWidth="1"/>
    <col min="10" max="11" width="16.75" style="25" customWidth="1"/>
    <col min="12" max="12" width="14.625" style="2" customWidth="1"/>
    <col min="13" max="16384" width="20.75" style="2"/>
  </cols>
  <sheetData>
    <row r="2" spans="1:12" s="1" customFormat="1" ht="12.7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7.25" customHeight="1" x14ac:dyDescent="0.25">
      <c r="A3" s="26" t="str">
        <f>UPPER("RUTAS DE DISTRIBUCIÓN A COPRESIDA DEL MES DE FEBRERO del AÑO 2023")</f>
        <v>RUTAS DE DISTRIBUCIÓN A COPRESIDA DEL MES DE FEBRERO DEL AÑO 2023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12.75" customHeigh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 customHeight="1" x14ac:dyDescent="0.25">
      <c r="C5" s="3"/>
      <c r="D5" s="3"/>
      <c r="E5" s="4"/>
      <c r="F5" s="4"/>
      <c r="G5" s="4"/>
      <c r="H5" s="4"/>
      <c r="I5" s="4"/>
      <c r="J5" s="4"/>
      <c r="K5" s="4"/>
      <c r="L5" s="5"/>
    </row>
    <row r="6" spans="1:12" s="10" customFormat="1" ht="18.75" customHeight="1" x14ac:dyDescent="0.25">
      <c r="A6" s="6"/>
      <c r="B6" s="7"/>
      <c r="C6" s="27" t="s">
        <v>2</v>
      </c>
      <c r="D6" s="27"/>
      <c r="E6" s="28"/>
      <c r="F6" s="28"/>
      <c r="G6" s="29" t="s">
        <v>3</v>
      </c>
      <c r="H6" s="30"/>
      <c r="I6" s="30"/>
      <c r="J6" s="30"/>
      <c r="K6" s="8" t="s">
        <v>4</v>
      </c>
      <c r="L6" s="9"/>
    </row>
    <row r="7" spans="1:12" s="10" customFormat="1" ht="5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4</v>
      </c>
      <c r="L7" s="8" t="s">
        <v>15</v>
      </c>
    </row>
    <row r="8" spans="1:12" ht="30.75" customHeight="1" x14ac:dyDescent="0.25">
      <c r="A8" s="11" t="s">
        <v>16</v>
      </c>
      <c r="B8" s="12" t="s">
        <v>17</v>
      </c>
      <c r="C8" s="13">
        <v>1</v>
      </c>
      <c r="D8" s="13">
        <v>5</v>
      </c>
      <c r="E8" s="14">
        <v>8319</v>
      </c>
      <c r="F8" s="15">
        <f>C8*E8</f>
        <v>8319</v>
      </c>
      <c r="G8" s="14">
        <f t="shared" ref="G8:G16" si="0">1250*$C8</f>
        <v>1250</v>
      </c>
      <c r="H8" s="14">
        <f>1500*$C8</f>
        <v>1500</v>
      </c>
      <c r="I8" s="14">
        <f t="shared" ref="I8:I16" si="1">1087*$C8</f>
        <v>1087</v>
      </c>
      <c r="J8" s="16">
        <f>G8+H8+I8</f>
        <v>3837</v>
      </c>
      <c r="K8" s="17">
        <f>F8-J8</f>
        <v>4482</v>
      </c>
      <c r="L8" s="18" t="s">
        <v>18</v>
      </c>
    </row>
    <row r="9" spans="1:12" ht="25.5" x14ac:dyDescent="0.25">
      <c r="A9" s="11" t="s">
        <v>19</v>
      </c>
      <c r="B9" s="12" t="s">
        <v>20</v>
      </c>
      <c r="C9" s="13">
        <v>0</v>
      </c>
      <c r="D9" s="13">
        <v>0</v>
      </c>
      <c r="E9" s="14">
        <v>7734</v>
      </c>
      <c r="F9" s="15">
        <f>C9*E9</f>
        <v>0</v>
      </c>
      <c r="G9" s="14">
        <f>1250*$C9</f>
        <v>0</v>
      </c>
      <c r="H9" s="14">
        <f>1500*$C9</f>
        <v>0</v>
      </c>
      <c r="I9" s="14">
        <f>1087*$C9</f>
        <v>0</v>
      </c>
      <c r="J9" s="16">
        <f t="shared" ref="J9:J16" si="2">G9+H9+I9</f>
        <v>0</v>
      </c>
      <c r="K9" s="17">
        <f t="shared" ref="K9:K16" si="3">F9-J9</f>
        <v>0</v>
      </c>
      <c r="L9" s="18" t="s">
        <v>18</v>
      </c>
    </row>
    <row r="10" spans="1:12" ht="27" customHeight="1" x14ac:dyDescent="0.25">
      <c r="A10" s="11" t="s">
        <v>21</v>
      </c>
      <c r="B10" s="12" t="s">
        <v>22</v>
      </c>
      <c r="C10" s="13">
        <v>0</v>
      </c>
      <c r="D10" s="13">
        <v>0</v>
      </c>
      <c r="E10" s="14">
        <v>13224</v>
      </c>
      <c r="F10" s="15">
        <f>C10*E10</f>
        <v>0</v>
      </c>
      <c r="G10" s="14">
        <f>1250*$C10</f>
        <v>0</v>
      </c>
      <c r="H10" s="14">
        <f>1500*$C10</f>
        <v>0</v>
      </c>
      <c r="I10" s="14">
        <f>1087*$C10</f>
        <v>0</v>
      </c>
      <c r="J10" s="16">
        <f t="shared" si="2"/>
        <v>0</v>
      </c>
      <c r="K10" s="17">
        <f t="shared" si="3"/>
        <v>0</v>
      </c>
      <c r="L10" s="18" t="s">
        <v>18</v>
      </c>
    </row>
    <row r="11" spans="1:12" ht="25.5" x14ac:dyDescent="0.25">
      <c r="A11" s="11" t="s">
        <v>23</v>
      </c>
      <c r="B11" s="12" t="s">
        <v>24</v>
      </c>
      <c r="C11" s="13">
        <v>0</v>
      </c>
      <c r="D11" s="13">
        <v>0</v>
      </c>
      <c r="E11" s="14">
        <v>13884</v>
      </c>
      <c r="F11" s="15">
        <f t="shared" ref="F11:F16" si="4">C11*E11</f>
        <v>0</v>
      </c>
      <c r="G11" s="14">
        <f t="shared" si="0"/>
        <v>0</v>
      </c>
      <c r="H11" s="14">
        <f t="shared" ref="H11:H14" si="5">1500*$C11</f>
        <v>0</v>
      </c>
      <c r="I11" s="14">
        <f t="shared" si="1"/>
        <v>0</v>
      </c>
      <c r="J11" s="16">
        <f t="shared" si="2"/>
        <v>0</v>
      </c>
      <c r="K11" s="17">
        <f t="shared" si="3"/>
        <v>0</v>
      </c>
      <c r="L11" s="18" t="s">
        <v>18</v>
      </c>
    </row>
    <row r="12" spans="1:12" ht="25.5" x14ac:dyDescent="0.25">
      <c r="A12" s="11" t="s">
        <v>25</v>
      </c>
      <c r="B12" s="12" t="s">
        <v>26</v>
      </c>
      <c r="C12" s="13">
        <v>0</v>
      </c>
      <c r="D12" s="13">
        <v>0</v>
      </c>
      <c r="E12" s="14">
        <v>16479</v>
      </c>
      <c r="F12" s="15">
        <f t="shared" si="4"/>
        <v>0</v>
      </c>
      <c r="G12" s="14">
        <f t="shared" si="0"/>
        <v>0</v>
      </c>
      <c r="H12" s="14">
        <f t="shared" si="5"/>
        <v>0</v>
      </c>
      <c r="I12" s="14">
        <f t="shared" si="1"/>
        <v>0</v>
      </c>
      <c r="J12" s="16">
        <f t="shared" si="2"/>
        <v>0</v>
      </c>
      <c r="K12" s="17">
        <f t="shared" si="3"/>
        <v>0</v>
      </c>
      <c r="L12" s="18" t="s">
        <v>18</v>
      </c>
    </row>
    <row r="13" spans="1:12" ht="25.5" x14ac:dyDescent="0.25">
      <c r="A13" s="11" t="s">
        <v>27</v>
      </c>
      <c r="B13" s="12" t="s">
        <v>28</v>
      </c>
      <c r="C13" s="13">
        <v>1</v>
      </c>
      <c r="D13" s="13">
        <v>1</v>
      </c>
      <c r="E13" s="14">
        <v>11709</v>
      </c>
      <c r="F13" s="15">
        <f t="shared" si="4"/>
        <v>11709</v>
      </c>
      <c r="G13" s="14">
        <f t="shared" si="0"/>
        <v>1250</v>
      </c>
      <c r="H13" s="14">
        <f t="shared" si="5"/>
        <v>1500</v>
      </c>
      <c r="I13" s="14">
        <f t="shared" si="1"/>
        <v>1087</v>
      </c>
      <c r="J13" s="16">
        <f t="shared" si="2"/>
        <v>3837</v>
      </c>
      <c r="K13" s="17">
        <f t="shared" si="3"/>
        <v>7872</v>
      </c>
      <c r="L13" s="18" t="s">
        <v>18</v>
      </c>
    </row>
    <row r="14" spans="1:12" ht="25.5" x14ac:dyDescent="0.25">
      <c r="A14" s="11" t="s">
        <v>29</v>
      </c>
      <c r="B14" s="12" t="s">
        <v>30</v>
      </c>
      <c r="C14" s="13">
        <v>1</v>
      </c>
      <c r="D14" s="13">
        <v>2</v>
      </c>
      <c r="E14" s="14">
        <v>11484</v>
      </c>
      <c r="F14" s="15">
        <f t="shared" si="4"/>
        <v>11484</v>
      </c>
      <c r="G14" s="14">
        <f t="shared" si="0"/>
        <v>1250</v>
      </c>
      <c r="H14" s="14">
        <f t="shared" si="5"/>
        <v>1500</v>
      </c>
      <c r="I14" s="14">
        <f t="shared" si="1"/>
        <v>1087</v>
      </c>
      <c r="J14" s="16">
        <f t="shared" si="2"/>
        <v>3837</v>
      </c>
      <c r="K14" s="17">
        <f t="shared" si="3"/>
        <v>7647</v>
      </c>
      <c r="L14" s="18" t="s">
        <v>18</v>
      </c>
    </row>
    <row r="15" spans="1:12" ht="25.5" x14ac:dyDescent="0.25">
      <c r="A15" s="11" t="s">
        <v>31</v>
      </c>
      <c r="B15" s="12" t="s">
        <v>32</v>
      </c>
      <c r="C15" s="13">
        <v>1</v>
      </c>
      <c r="D15" s="13">
        <v>2</v>
      </c>
      <c r="E15" s="14">
        <v>12984</v>
      </c>
      <c r="F15" s="15">
        <f t="shared" si="4"/>
        <v>12984</v>
      </c>
      <c r="G15" s="14">
        <f t="shared" si="0"/>
        <v>1250</v>
      </c>
      <c r="H15" s="14">
        <f>1500*$C15</f>
        <v>1500</v>
      </c>
      <c r="I15" s="14">
        <f t="shared" si="1"/>
        <v>1087</v>
      </c>
      <c r="J15" s="16">
        <f t="shared" si="2"/>
        <v>3837</v>
      </c>
      <c r="K15" s="17">
        <f t="shared" si="3"/>
        <v>9147</v>
      </c>
      <c r="L15" s="18" t="s">
        <v>18</v>
      </c>
    </row>
    <row r="16" spans="1:12" ht="21.75" customHeight="1" x14ac:dyDescent="0.25">
      <c r="A16" s="11" t="s">
        <v>33</v>
      </c>
      <c r="B16" s="12" t="s">
        <v>34</v>
      </c>
      <c r="C16" s="13">
        <v>0</v>
      </c>
      <c r="D16" s="13">
        <v>0</v>
      </c>
      <c r="E16" s="14">
        <v>9234</v>
      </c>
      <c r="F16" s="15">
        <f t="shared" si="4"/>
        <v>0</v>
      </c>
      <c r="G16" s="14">
        <f t="shared" si="0"/>
        <v>0</v>
      </c>
      <c r="H16" s="14">
        <f>1500*$C16</f>
        <v>0</v>
      </c>
      <c r="I16" s="14">
        <f t="shared" si="1"/>
        <v>0</v>
      </c>
      <c r="J16" s="16">
        <f t="shared" si="2"/>
        <v>0</v>
      </c>
      <c r="K16" s="17">
        <f t="shared" si="3"/>
        <v>0</v>
      </c>
      <c r="L16" s="18" t="s">
        <v>18</v>
      </c>
    </row>
    <row r="17" spans="1:12" s="1" customFormat="1" ht="24.95" customHeight="1" x14ac:dyDescent="0.25">
      <c r="A17" s="19"/>
      <c r="B17" s="20" t="s">
        <v>14</v>
      </c>
      <c r="C17" s="21">
        <f>SUM(C8:C16)</f>
        <v>4</v>
      </c>
      <c r="D17" s="21">
        <f>SUM(D8:D16)</f>
        <v>10</v>
      </c>
      <c r="E17" s="22">
        <f t="shared" ref="E17:K17" si="6">SUM(E8:E16)</f>
        <v>105051</v>
      </c>
      <c r="F17" s="22">
        <f>SUM(F8:F16)</f>
        <v>44496</v>
      </c>
      <c r="G17" s="22">
        <f t="shared" si="6"/>
        <v>5000</v>
      </c>
      <c r="H17" s="22">
        <f t="shared" si="6"/>
        <v>6000</v>
      </c>
      <c r="I17" s="22">
        <f t="shared" si="6"/>
        <v>4348</v>
      </c>
      <c r="J17" s="22">
        <f t="shared" si="6"/>
        <v>15348</v>
      </c>
      <c r="K17" s="22">
        <f t="shared" si="6"/>
        <v>29148</v>
      </c>
      <c r="L17" s="20" t="s">
        <v>18</v>
      </c>
    </row>
    <row r="18" spans="1:12" s="23" customFormat="1" ht="24.95" customHeight="1" x14ac:dyDescent="0.2"/>
    <row r="19" spans="1:12" ht="18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24" customFormat="1" ht="18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8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24" customFormat="1" ht="18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24" customFormat="1" ht="18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24" customFormat="1" ht="18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24" customFormat="1" ht="18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s="24" customFormat="1" ht="18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s="24" customFormat="1" ht="18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24" customFormat="1" ht="18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24" customFormat="1" ht="18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8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9:10" ht="12.75" customHeight="1" x14ac:dyDescent="0.25">
      <c r="I33" s="31" t="s">
        <v>37</v>
      </c>
      <c r="J33" s="31"/>
    </row>
  </sheetData>
  <mergeCells count="6">
    <mergeCell ref="I33:J33"/>
    <mergeCell ref="A2:L2"/>
    <mergeCell ref="A3:L3"/>
    <mergeCell ref="A4:L4"/>
    <mergeCell ref="C6:F6"/>
    <mergeCell ref="G6:J6"/>
  </mergeCells>
  <printOptions horizontalCentered="1"/>
  <pageMargins left="0.81" right="0.35433070866141736" top="0.35433070866141736" bottom="0.74803149606299213" header="0.31496062992125984" footer="0.31496062992125984"/>
  <pageSetup scale="66" orientation="landscape" r:id="rId1"/>
  <headerFooter>
    <oddFooter>&amp;C&amp;P/&amp;N</oddFooter>
  </headerFooter>
  <rowBreaks count="1" manualBreakCount="1">
    <brk id="36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view="pageBreakPreview" zoomScale="85" zoomScaleNormal="85" zoomScaleSheetLayoutView="85" workbookViewId="0">
      <selection activeCell="E19" sqref="E19"/>
    </sheetView>
  </sheetViews>
  <sheetFormatPr baseColWidth="10" defaultColWidth="20.75" defaultRowHeight="12.75" customHeight="1" x14ac:dyDescent="0.25"/>
  <cols>
    <col min="1" max="1" width="10.75" style="2" customWidth="1"/>
    <col min="2" max="2" width="25.875" style="2" customWidth="1"/>
    <col min="3" max="3" width="9.125" style="2" customWidth="1"/>
    <col min="4" max="4" width="11.875" style="2" customWidth="1"/>
    <col min="5" max="5" width="16.75" style="25" customWidth="1"/>
    <col min="6" max="6" width="18" style="25" customWidth="1"/>
    <col min="7" max="7" width="16.75" style="25" customWidth="1"/>
    <col min="8" max="8" width="15.125" style="25" customWidth="1"/>
    <col min="9" max="9" width="15.625" style="25" customWidth="1"/>
    <col min="10" max="11" width="16.75" style="25" customWidth="1"/>
    <col min="12" max="12" width="14.625" style="2" customWidth="1"/>
    <col min="13" max="16384" width="20.75" style="2"/>
  </cols>
  <sheetData>
    <row r="2" spans="1:12" s="1" customFormat="1" ht="12.7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7.25" customHeight="1" x14ac:dyDescent="0.25">
      <c r="A3" s="26" t="str">
        <f>UPPER("RUTAS DE DISTRIBUCIÓN DE ANTIRRETROVIRALES VIH/SIDA DEL MES DE MAYO del AÑO 2023")</f>
        <v>RUTAS DE DISTRIBUCIÓN DE ANTIRRETROVIRALES VIH/SIDA DEL MES DE MAYO DEL AÑO 2023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12.75" customHeigh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 customHeight="1" x14ac:dyDescent="0.25">
      <c r="C5" s="3"/>
      <c r="D5" s="3"/>
      <c r="E5" s="4"/>
      <c r="F5" s="4"/>
      <c r="G5" s="4"/>
      <c r="H5" s="4"/>
      <c r="I5" s="4"/>
      <c r="J5" s="4"/>
      <c r="K5" s="4"/>
      <c r="L5" s="5"/>
    </row>
    <row r="6" spans="1:12" s="10" customFormat="1" ht="18.75" customHeight="1" x14ac:dyDescent="0.25">
      <c r="A6" s="6"/>
      <c r="B6" s="7"/>
      <c r="C6" s="27" t="s">
        <v>2</v>
      </c>
      <c r="D6" s="27"/>
      <c r="E6" s="28"/>
      <c r="F6" s="28"/>
      <c r="G6" s="29" t="s">
        <v>3</v>
      </c>
      <c r="H6" s="30"/>
      <c r="I6" s="30"/>
      <c r="J6" s="30"/>
      <c r="K6" s="8" t="s">
        <v>4</v>
      </c>
      <c r="L6" s="9"/>
    </row>
    <row r="7" spans="1:12" s="10" customFormat="1" ht="5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4</v>
      </c>
      <c r="L7" s="8" t="s">
        <v>15</v>
      </c>
    </row>
    <row r="8" spans="1:12" ht="30.75" customHeight="1" x14ac:dyDescent="0.25">
      <c r="A8" s="11" t="s">
        <v>16</v>
      </c>
      <c r="B8" s="12" t="s">
        <v>17</v>
      </c>
      <c r="C8" s="13">
        <v>2</v>
      </c>
      <c r="D8" s="13">
        <v>2</v>
      </c>
      <c r="E8" s="14">
        <v>8319</v>
      </c>
      <c r="F8" s="15">
        <f>C8*E8</f>
        <v>16638</v>
      </c>
      <c r="G8" s="14">
        <f t="shared" ref="G8:G16" si="0">1250*$C8</f>
        <v>2500</v>
      </c>
      <c r="H8" s="14">
        <f t="shared" ref="H8:H16" si="1">1500*$C8</f>
        <v>3000</v>
      </c>
      <c r="I8" s="14">
        <f t="shared" ref="I8:I16" si="2">1087*$C8</f>
        <v>2174</v>
      </c>
      <c r="J8" s="16">
        <f>G8+H8+I8</f>
        <v>7674</v>
      </c>
      <c r="K8" s="17">
        <f>F8-J8</f>
        <v>8964</v>
      </c>
      <c r="L8" s="18" t="s">
        <v>18</v>
      </c>
    </row>
    <row r="9" spans="1:12" ht="25.5" x14ac:dyDescent="0.25">
      <c r="A9" s="11" t="s">
        <v>19</v>
      </c>
      <c r="B9" s="12" t="s">
        <v>20</v>
      </c>
      <c r="C9" s="13">
        <v>1</v>
      </c>
      <c r="D9" s="13">
        <v>1</v>
      </c>
      <c r="E9" s="14">
        <v>7734</v>
      </c>
      <c r="F9" s="15">
        <f>C9*E9</f>
        <v>7734</v>
      </c>
      <c r="G9" s="14">
        <f>1250*$C9</f>
        <v>1250</v>
      </c>
      <c r="H9" s="14">
        <f t="shared" si="1"/>
        <v>1500</v>
      </c>
      <c r="I9" s="14">
        <f>1087*$C9</f>
        <v>1087</v>
      </c>
      <c r="J9" s="16">
        <f t="shared" ref="J9:J16" si="3">G9+H9+I9</f>
        <v>3837</v>
      </c>
      <c r="K9" s="17">
        <f t="shared" ref="K9:K16" si="4">F9-J9</f>
        <v>3897</v>
      </c>
      <c r="L9" s="18" t="s">
        <v>18</v>
      </c>
    </row>
    <row r="10" spans="1:12" ht="27" customHeight="1" x14ac:dyDescent="0.25">
      <c r="A10" s="11" t="s">
        <v>21</v>
      </c>
      <c r="B10" s="12" t="s">
        <v>22</v>
      </c>
      <c r="C10" s="13">
        <v>1</v>
      </c>
      <c r="D10" s="13">
        <v>1</v>
      </c>
      <c r="E10" s="14">
        <v>13224</v>
      </c>
      <c r="F10" s="15">
        <f>C10*E10</f>
        <v>13224</v>
      </c>
      <c r="G10" s="14">
        <f>1250*$C10</f>
        <v>1250</v>
      </c>
      <c r="H10" s="14">
        <f t="shared" si="1"/>
        <v>1500</v>
      </c>
      <c r="I10" s="14">
        <f>1087*$C10</f>
        <v>1087</v>
      </c>
      <c r="J10" s="16">
        <f t="shared" si="3"/>
        <v>3837</v>
      </c>
      <c r="K10" s="17">
        <f t="shared" si="4"/>
        <v>9387</v>
      </c>
      <c r="L10" s="18" t="s">
        <v>18</v>
      </c>
    </row>
    <row r="11" spans="1:12" ht="25.5" x14ac:dyDescent="0.25">
      <c r="A11" s="11" t="s">
        <v>23</v>
      </c>
      <c r="B11" s="12" t="s">
        <v>24</v>
      </c>
      <c r="C11" s="13">
        <v>1</v>
      </c>
      <c r="D11" s="13">
        <v>1</v>
      </c>
      <c r="E11" s="14">
        <v>13884</v>
      </c>
      <c r="F11" s="15">
        <f t="shared" ref="F11:F16" si="5">C11*E11</f>
        <v>13884</v>
      </c>
      <c r="G11" s="14">
        <f t="shared" si="0"/>
        <v>1250</v>
      </c>
      <c r="H11" s="14">
        <f t="shared" si="1"/>
        <v>1500</v>
      </c>
      <c r="I11" s="14">
        <f t="shared" si="2"/>
        <v>1087</v>
      </c>
      <c r="J11" s="16">
        <f t="shared" si="3"/>
        <v>3837</v>
      </c>
      <c r="K11" s="17">
        <f t="shared" si="4"/>
        <v>10047</v>
      </c>
      <c r="L11" s="18" t="s">
        <v>18</v>
      </c>
    </row>
    <row r="12" spans="1:12" ht="25.5" x14ac:dyDescent="0.25">
      <c r="A12" s="11" t="s">
        <v>25</v>
      </c>
      <c r="B12" s="12" t="s">
        <v>26</v>
      </c>
      <c r="C12" s="13">
        <v>1</v>
      </c>
      <c r="D12" s="13">
        <v>1</v>
      </c>
      <c r="E12" s="14">
        <v>16479</v>
      </c>
      <c r="F12" s="15">
        <f t="shared" si="5"/>
        <v>16479</v>
      </c>
      <c r="G12" s="14">
        <f t="shared" si="0"/>
        <v>1250</v>
      </c>
      <c r="H12" s="14">
        <f t="shared" si="1"/>
        <v>1500</v>
      </c>
      <c r="I12" s="14">
        <f t="shared" si="2"/>
        <v>1087</v>
      </c>
      <c r="J12" s="16">
        <f t="shared" si="3"/>
        <v>3837</v>
      </c>
      <c r="K12" s="17">
        <f t="shared" si="4"/>
        <v>12642</v>
      </c>
      <c r="L12" s="18" t="s">
        <v>18</v>
      </c>
    </row>
    <row r="13" spans="1:12" ht="25.5" x14ac:dyDescent="0.25">
      <c r="A13" s="11" t="s">
        <v>27</v>
      </c>
      <c r="B13" s="12" t="s">
        <v>28</v>
      </c>
      <c r="C13" s="13">
        <v>1</v>
      </c>
      <c r="D13" s="13">
        <v>1</v>
      </c>
      <c r="E13" s="14">
        <v>11709</v>
      </c>
      <c r="F13" s="15">
        <f t="shared" si="5"/>
        <v>11709</v>
      </c>
      <c r="G13" s="14">
        <f t="shared" si="0"/>
        <v>1250</v>
      </c>
      <c r="H13" s="14">
        <f t="shared" si="1"/>
        <v>1500</v>
      </c>
      <c r="I13" s="14">
        <f t="shared" si="2"/>
        <v>1087</v>
      </c>
      <c r="J13" s="16">
        <f t="shared" si="3"/>
        <v>3837</v>
      </c>
      <c r="K13" s="17">
        <f t="shared" si="4"/>
        <v>7872</v>
      </c>
      <c r="L13" s="18" t="s">
        <v>18</v>
      </c>
    </row>
    <row r="14" spans="1:12" ht="25.5" x14ac:dyDescent="0.25">
      <c r="A14" s="11" t="s">
        <v>29</v>
      </c>
      <c r="B14" s="12" t="s">
        <v>30</v>
      </c>
      <c r="C14" s="13">
        <v>1</v>
      </c>
      <c r="D14" s="13">
        <v>2</v>
      </c>
      <c r="E14" s="14">
        <v>11484</v>
      </c>
      <c r="F14" s="15">
        <f t="shared" si="5"/>
        <v>11484</v>
      </c>
      <c r="G14" s="14">
        <f t="shared" si="0"/>
        <v>1250</v>
      </c>
      <c r="H14" s="14">
        <f t="shared" si="1"/>
        <v>1500</v>
      </c>
      <c r="I14" s="14">
        <f t="shared" si="2"/>
        <v>1087</v>
      </c>
      <c r="J14" s="16">
        <f t="shared" si="3"/>
        <v>3837</v>
      </c>
      <c r="K14" s="17">
        <f t="shared" si="4"/>
        <v>7647</v>
      </c>
      <c r="L14" s="18" t="s">
        <v>18</v>
      </c>
    </row>
    <row r="15" spans="1:12" ht="25.5" x14ac:dyDescent="0.25">
      <c r="A15" s="11" t="s">
        <v>31</v>
      </c>
      <c r="B15" s="12" t="s">
        <v>32</v>
      </c>
      <c r="C15" s="13">
        <v>1</v>
      </c>
      <c r="D15" s="13">
        <v>3</v>
      </c>
      <c r="E15" s="14">
        <v>12984</v>
      </c>
      <c r="F15" s="15">
        <f t="shared" si="5"/>
        <v>12984</v>
      </c>
      <c r="G15" s="14">
        <f t="shared" si="0"/>
        <v>1250</v>
      </c>
      <c r="H15" s="14">
        <f t="shared" si="1"/>
        <v>1500</v>
      </c>
      <c r="I15" s="14">
        <f t="shared" si="2"/>
        <v>1087</v>
      </c>
      <c r="J15" s="16">
        <f t="shared" si="3"/>
        <v>3837</v>
      </c>
      <c r="K15" s="17">
        <f t="shared" si="4"/>
        <v>9147</v>
      </c>
      <c r="L15" s="18" t="s">
        <v>18</v>
      </c>
    </row>
    <row r="16" spans="1:12" ht="21.75" customHeight="1" x14ac:dyDescent="0.25">
      <c r="A16" s="11" t="s">
        <v>33</v>
      </c>
      <c r="B16" s="12" t="s">
        <v>34</v>
      </c>
      <c r="C16" s="13">
        <v>1</v>
      </c>
      <c r="D16" s="13">
        <v>1</v>
      </c>
      <c r="E16" s="14">
        <v>9234</v>
      </c>
      <c r="F16" s="15">
        <f t="shared" si="5"/>
        <v>9234</v>
      </c>
      <c r="G16" s="14">
        <f t="shared" si="0"/>
        <v>1250</v>
      </c>
      <c r="H16" s="14">
        <f t="shared" si="1"/>
        <v>1500</v>
      </c>
      <c r="I16" s="14">
        <f t="shared" si="2"/>
        <v>1087</v>
      </c>
      <c r="J16" s="16">
        <f t="shared" si="3"/>
        <v>3837</v>
      </c>
      <c r="K16" s="17">
        <f t="shared" si="4"/>
        <v>5397</v>
      </c>
      <c r="L16" s="18" t="s">
        <v>18</v>
      </c>
    </row>
    <row r="17" spans="1:12" s="1" customFormat="1" ht="24.95" customHeight="1" x14ac:dyDescent="0.25">
      <c r="A17" s="19"/>
      <c r="B17" s="20" t="s">
        <v>14</v>
      </c>
      <c r="C17" s="21">
        <f>SUM(C8:C16)</f>
        <v>10</v>
      </c>
      <c r="D17" s="21">
        <f>SUM(D8:D16)</f>
        <v>13</v>
      </c>
      <c r="E17" s="22">
        <f t="shared" ref="E17:K17" si="6">SUM(E8:E16)</f>
        <v>105051</v>
      </c>
      <c r="F17" s="22">
        <f>SUM(F8:F16)</f>
        <v>113370</v>
      </c>
      <c r="G17" s="22">
        <f t="shared" si="6"/>
        <v>12500</v>
      </c>
      <c r="H17" s="22">
        <f t="shared" si="6"/>
        <v>15000</v>
      </c>
      <c r="I17" s="22">
        <f t="shared" si="6"/>
        <v>10870</v>
      </c>
      <c r="J17" s="22">
        <f t="shared" si="6"/>
        <v>38370</v>
      </c>
      <c r="K17" s="22">
        <f t="shared" si="6"/>
        <v>75000</v>
      </c>
      <c r="L17" s="20" t="s">
        <v>18</v>
      </c>
    </row>
    <row r="18" spans="1:12" s="23" customFormat="1" ht="24.95" customHeight="1" x14ac:dyDescent="0.2"/>
    <row r="19" spans="1:12" ht="18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24" customFormat="1" ht="18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8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24" customFormat="1" ht="18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24" customFormat="1" ht="18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24" customFormat="1" ht="18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24" customFormat="1" ht="18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s="24" customFormat="1" ht="18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s="24" customFormat="1" ht="18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24" customFormat="1" ht="18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24" customFormat="1" ht="18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8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9:10" ht="12.75" customHeight="1" x14ac:dyDescent="0.25">
      <c r="I33" s="31" t="s">
        <v>36</v>
      </c>
      <c r="J33" s="31"/>
    </row>
  </sheetData>
  <mergeCells count="6">
    <mergeCell ref="I33:J33"/>
    <mergeCell ref="A2:L2"/>
    <mergeCell ref="A3:L3"/>
    <mergeCell ref="A4:L4"/>
    <mergeCell ref="C6:F6"/>
    <mergeCell ref="G6:J6"/>
  </mergeCells>
  <printOptions horizontalCentered="1"/>
  <pageMargins left="0.81" right="0.35433070866141736" top="0.35433070866141736" bottom="0.74803149606299213" header="0.31496062992125984" footer="0.31496062992125984"/>
  <pageSetup scale="66" orientation="landscape" r:id="rId1"/>
  <headerFooter>
    <oddFooter>&amp;C&amp;P/&amp;N</oddFooter>
  </headerFooter>
  <rowBreaks count="1" manualBreakCount="1">
    <brk id="36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view="pageBreakPreview" zoomScale="85" zoomScaleNormal="85" zoomScaleSheetLayoutView="85" workbookViewId="0">
      <selection activeCell="F22" sqref="F22"/>
    </sheetView>
  </sheetViews>
  <sheetFormatPr baseColWidth="10" defaultColWidth="20.75" defaultRowHeight="12.75" customHeight="1" x14ac:dyDescent="0.25"/>
  <cols>
    <col min="1" max="1" width="10.75" style="2" customWidth="1"/>
    <col min="2" max="2" width="25.875" style="2" customWidth="1"/>
    <col min="3" max="3" width="9.125" style="2" customWidth="1"/>
    <col min="4" max="4" width="11.875" style="2" customWidth="1"/>
    <col min="5" max="5" width="16.75" style="25" customWidth="1"/>
    <col min="6" max="6" width="18" style="25" customWidth="1"/>
    <col min="7" max="7" width="16.75" style="25" customWidth="1"/>
    <col min="8" max="8" width="15.125" style="25" customWidth="1"/>
    <col min="9" max="9" width="15.625" style="25" customWidth="1"/>
    <col min="10" max="11" width="16.75" style="25" customWidth="1"/>
    <col min="12" max="12" width="14.625" style="2" customWidth="1"/>
    <col min="13" max="16384" width="20.75" style="2"/>
  </cols>
  <sheetData>
    <row r="2" spans="1:12" s="1" customFormat="1" ht="12.7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7.25" customHeight="1" x14ac:dyDescent="0.25">
      <c r="A3" s="26" t="str">
        <f>UPPER("RUTAS DE DISTRIBUCIÓN DE ANTIRRETROVIRALES VIH/SIDA DEL MES DE ABRIL del AÑO 2023")</f>
        <v>RUTAS DE DISTRIBUCIÓN DE ANTIRRETROVIRALES VIH/SIDA DEL MES DE ABRIL DEL AÑO 2023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12.75" customHeigh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 customHeight="1" x14ac:dyDescent="0.25">
      <c r="C5" s="3"/>
      <c r="D5" s="3"/>
      <c r="E5" s="4"/>
      <c r="F5" s="4"/>
      <c r="G5" s="4"/>
      <c r="H5" s="4"/>
      <c r="I5" s="4"/>
      <c r="J5" s="4"/>
      <c r="K5" s="4"/>
      <c r="L5" s="5"/>
    </row>
    <row r="6" spans="1:12" s="10" customFormat="1" ht="18.75" customHeight="1" x14ac:dyDescent="0.25">
      <c r="A6" s="6"/>
      <c r="B6" s="7"/>
      <c r="C6" s="27" t="s">
        <v>2</v>
      </c>
      <c r="D6" s="27"/>
      <c r="E6" s="28"/>
      <c r="F6" s="28"/>
      <c r="G6" s="29" t="s">
        <v>3</v>
      </c>
      <c r="H6" s="30"/>
      <c r="I6" s="30"/>
      <c r="J6" s="30"/>
      <c r="K6" s="8" t="s">
        <v>4</v>
      </c>
      <c r="L6" s="9"/>
    </row>
    <row r="7" spans="1:12" s="10" customFormat="1" ht="5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4</v>
      </c>
      <c r="L7" s="8" t="s">
        <v>15</v>
      </c>
    </row>
    <row r="8" spans="1:12" ht="30.75" customHeight="1" x14ac:dyDescent="0.25">
      <c r="A8" s="11" t="s">
        <v>16</v>
      </c>
      <c r="B8" s="12" t="s">
        <v>17</v>
      </c>
      <c r="C8" s="13">
        <v>1</v>
      </c>
      <c r="D8" s="13">
        <v>4</v>
      </c>
      <c r="E8" s="14">
        <v>8319</v>
      </c>
      <c r="F8" s="15">
        <f>C8*E8</f>
        <v>8319</v>
      </c>
      <c r="G8" s="14">
        <f t="shared" ref="G8:G16" si="0">1250*$C8</f>
        <v>1250</v>
      </c>
      <c r="H8" s="14">
        <f>1500*$C8</f>
        <v>1500</v>
      </c>
      <c r="I8" s="14">
        <f t="shared" ref="I8:I16" si="1">1087*$C8</f>
        <v>1087</v>
      </c>
      <c r="J8" s="16">
        <f>G8+H8+I8</f>
        <v>3837</v>
      </c>
      <c r="K8" s="17">
        <f>F8-J8</f>
        <v>4482</v>
      </c>
      <c r="L8" s="18" t="s">
        <v>18</v>
      </c>
    </row>
    <row r="9" spans="1:12" ht="25.5" x14ac:dyDescent="0.25">
      <c r="A9" s="11" t="s">
        <v>19</v>
      </c>
      <c r="B9" s="12" t="s">
        <v>20</v>
      </c>
      <c r="C9" s="13">
        <v>0</v>
      </c>
      <c r="D9" s="13">
        <v>0</v>
      </c>
      <c r="E9" s="14">
        <v>7734</v>
      </c>
      <c r="F9" s="15">
        <f>C9*E9</f>
        <v>0</v>
      </c>
      <c r="G9" s="14">
        <f>1250*$C9</f>
        <v>0</v>
      </c>
      <c r="H9" s="14">
        <f>1500*$C9</f>
        <v>0</v>
      </c>
      <c r="I9" s="14">
        <f>1087*$C9</f>
        <v>0</v>
      </c>
      <c r="J9" s="16">
        <f t="shared" ref="J9:J16" si="2">G9+H9+I9</f>
        <v>0</v>
      </c>
      <c r="K9" s="17">
        <f t="shared" ref="K9:K16" si="3">F9-J9</f>
        <v>0</v>
      </c>
      <c r="L9" s="18" t="s">
        <v>18</v>
      </c>
    </row>
    <row r="10" spans="1:12" ht="27" customHeight="1" x14ac:dyDescent="0.25">
      <c r="A10" s="11" t="s">
        <v>21</v>
      </c>
      <c r="B10" s="12" t="s">
        <v>22</v>
      </c>
      <c r="C10" s="13">
        <v>1</v>
      </c>
      <c r="D10" s="13">
        <v>2</v>
      </c>
      <c r="E10" s="14">
        <v>13224</v>
      </c>
      <c r="F10" s="15">
        <f>C10*E10</f>
        <v>13224</v>
      </c>
      <c r="G10" s="14">
        <f>1250*$C10</f>
        <v>1250</v>
      </c>
      <c r="H10" s="14">
        <f>1500*$C10</f>
        <v>1500</v>
      </c>
      <c r="I10" s="14">
        <f>1087*$C10</f>
        <v>1087</v>
      </c>
      <c r="J10" s="16">
        <f t="shared" si="2"/>
        <v>3837</v>
      </c>
      <c r="K10" s="17">
        <f t="shared" si="3"/>
        <v>9387</v>
      </c>
      <c r="L10" s="18" t="s">
        <v>18</v>
      </c>
    </row>
    <row r="11" spans="1:12" ht="25.5" x14ac:dyDescent="0.25">
      <c r="A11" s="11" t="s">
        <v>23</v>
      </c>
      <c r="B11" s="12" t="s">
        <v>24</v>
      </c>
      <c r="C11" s="13">
        <v>0</v>
      </c>
      <c r="D11" s="13">
        <v>0</v>
      </c>
      <c r="E11" s="14">
        <v>13884</v>
      </c>
      <c r="F11" s="15">
        <f t="shared" ref="F11:F16" si="4">C11*E11</f>
        <v>0</v>
      </c>
      <c r="G11" s="14">
        <f t="shared" si="0"/>
        <v>0</v>
      </c>
      <c r="H11" s="14">
        <f t="shared" ref="H11:H14" si="5">1500*$C11</f>
        <v>0</v>
      </c>
      <c r="I11" s="14">
        <f t="shared" si="1"/>
        <v>0</v>
      </c>
      <c r="J11" s="16">
        <f t="shared" si="2"/>
        <v>0</v>
      </c>
      <c r="K11" s="17">
        <f t="shared" si="3"/>
        <v>0</v>
      </c>
      <c r="L11" s="18" t="s">
        <v>18</v>
      </c>
    </row>
    <row r="12" spans="1:12" ht="25.5" x14ac:dyDescent="0.25">
      <c r="A12" s="11" t="s">
        <v>25</v>
      </c>
      <c r="B12" s="12" t="s">
        <v>26</v>
      </c>
      <c r="C12" s="13">
        <v>0</v>
      </c>
      <c r="D12" s="13">
        <v>0</v>
      </c>
      <c r="E12" s="14">
        <v>16479</v>
      </c>
      <c r="F12" s="15">
        <f t="shared" si="4"/>
        <v>0</v>
      </c>
      <c r="G12" s="14">
        <f t="shared" si="0"/>
        <v>0</v>
      </c>
      <c r="H12" s="14">
        <f t="shared" si="5"/>
        <v>0</v>
      </c>
      <c r="I12" s="14">
        <f t="shared" si="1"/>
        <v>0</v>
      </c>
      <c r="J12" s="16">
        <f t="shared" si="2"/>
        <v>0</v>
      </c>
      <c r="K12" s="17">
        <f t="shared" si="3"/>
        <v>0</v>
      </c>
      <c r="L12" s="18" t="s">
        <v>18</v>
      </c>
    </row>
    <row r="13" spans="1:12" ht="25.5" x14ac:dyDescent="0.25">
      <c r="A13" s="11" t="s">
        <v>27</v>
      </c>
      <c r="B13" s="12" t="s">
        <v>28</v>
      </c>
      <c r="C13" s="13">
        <v>1</v>
      </c>
      <c r="D13" s="13">
        <v>2</v>
      </c>
      <c r="E13" s="14">
        <v>11709</v>
      </c>
      <c r="F13" s="15">
        <f t="shared" si="4"/>
        <v>11709</v>
      </c>
      <c r="G13" s="14">
        <f t="shared" si="0"/>
        <v>1250</v>
      </c>
      <c r="H13" s="14">
        <f t="shared" si="5"/>
        <v>1500</v>
      </c>
      <c r="I13" s="14">
        <f t="shared" si="1"/>
        <v>1087</v>
      </c>
      <c r="J13" s="16">
        <f t="shared" si="2"/>
        <v>3837</v>
      </c>
      <c r="K13" s="17">
        <f t="shared" si="3"/>
        <v>7872</v>
      </c>
      <c r="L13" s="18" t="s">
        <v>18</v>
      </c>
    </row>
    <row r="14" spans="1:12" ht="25.5" x14ac:dyDescent="0.25">
      <c r="A14" s="11" t="s">
        <v>29</v>
      </c>
      <c r="B14" s="12" t="s">
        <v>30</v>
      </c>
      <c r="C14" s="13">
        <v>1</v>
      </c>
      <c r="D14" s="13">
        <v>2</v>
      </c>
      <c r="E14" s="14">
        <v>11484</v>
      </c>
      <c r="F14" s="15">
        <f t="shared" si="4"/>
        <v>11484</v>
      </c>
      <c r="G14" s="14">
        <f t="shared" si="0"/>
        <v>1250</v>
      </c>
      <c r="H14" s="14">
        <f t="shared" si="5"/>
        <v>1500</v>
      </c>
      <c r="I14" s="14">
        <f t="shared" si="1"/>
        <v>1087</v>
      </c>
      <c r="J14" s="16">
        <f t="shared" si="2"/>
        <v>3837</v>
      </c>
      <c r="K14" s="17">
        <f t="shared" si="3"/>
        <v>7647</v>
      </c>
      <c r="L14" s="18" t="s">
        <v>18</v>
      </c>
    </row>
    <row r="15" spans="1:12" ht="25.5" x14ac:dyDescent="0.25">
      <c r="A15" s="11" t="s">
        <v>31</v>
      </c>
      <c r="B15" s="12" t="s">
        <v>32</v>
      </c>
      <c r="C15" s="13">
        <v>1</v>
      </c>
      <c r="D15" s="13">
        <v>2</v>
      </c>
      <c r="E15" s="14">
        <v>12984</v>
      </c>
      <c r="F15" s="15">
        <f t="shared" si="4"/>
        <v>12984</v>
      </c>
      <c r="G15" s="14">
        <f t="shared" si="0"/>
        <v>1250</v>
      </c>
      <c r="H15" s="14">
        <f>1500*$C15</f>
        <v>1500</v>
      </c>
      <c r="I15" s="14">
        <f t="shared" si="1"/>
        <v>1087</v>
      </c>
      <c r="J15" s="16">
        <f t="shared" si="2"/>
        <v>3837</v>
      </c>
      <c r="K15" s="17">
        <f t="shared" si="3"/>
        <v>9147</v>
      </c>
      <c r="L15" s="18" t="s">
        <v>18</v>
      </c>
    </row>
    <row r="16" spans="1:12" ht="21.75" customHeight="1" x14ac:dyDescent="0.25">
      <c r="A16" s="11" t="s">
        <v>33</v>
      </c>
      <c r="B16" s="12" t="s">
        <v>34</v>
      </c>
      <c r="C16" s="13">
        <v>0</v>
      </c>
      <c r="D16" s="13">
        <v>0</v>
      </c>
      <c r="E16" s="14">
        <v>9234</v>
      </c>
      <c r="F16" s="15">
        <f t="shared" si="4"/>
        <v>0</v>
      </c>
      <c r="G16" s="14">
        <f t="shared" si="0"/>
        <v>0</v>
      </c>
      <c r="H16" s="14">
        <f>1500*$C16</f>
        <v>0</v>
      </c>
      <c r="I16" s="14">
        <f t="shared" si="1"/>
        <v>0</v>
      </c>
      <c r="J16" s="16">
        <f t="shared" si="2"/>
        <v>0</v>
      </c>
      <c r="K16" s="17">
        <f t="shared" si="3"/>
        <v>0</v>
      </c>
      <c r="L16" s="18" t="s">
        <v>18</v>
      </c>
    </row>
    <row r="17" spans="1:12" s="1" customFormat="1" ht="24.95" customHeight="1" x14ac:dyDescent="0.25">
      <c r="A17" s="19"/>
      <c r="B17" s="20" t="s">
        <v>14</v>
      </c>
      <c r="C17" s="21">
        <f>SUM(C8:C16)</f>
        <v>5</v>
      </c>
      <c r="D17" s="21">
        <f>SUM(D8:D16)</f>
        <v>12</v>
      </c>
      <c r="E17" s="22">
        <f t="shared" ref="E17:K17" si="6">SUM(E8:E16)</f>
        <v>105051</v>
      </c>
      <c r="F17" s="22">
        <f>SUM(F8:F16)</f>
        <v>57720</v>
      </c>
      <c r="G17" s="22">
        <f t="shared" si="6"/>
        <v>6250</v>
      </c>
      <c r="H17" s="22">
        <f t="shared" si="6"/>
        <v>7500</v>
      </c>
      <c r="I17" s="22">
        <f t="shared" si="6"/>
        <v>5435</v>
      </c>
      <c r="J17" s="22">
        <f t="shared" si="6"/>
        <v>19185</v>
      </c>
      <c r="K17" s="22">
        <f t="shared" si="6"/>
        <v>38535</v>
      </c>
      <c r="L17" s="20" t="s">
        <v>18</v>
      </c>
    </row>
    <row r="18" spans="1:12" s="23" customFormat="1" ht="24.95" customHeight="1" x14ac:dyDescent="0.2"/>
    <row r="19" spans="1:12" ht="18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24" customFormat="1" ht="18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8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24" customFormat="1" ht="18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24" customFormat="1" ht="18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24" customFormat="1" ht="18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24" customFormat="1" ht="18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s="24" customFormat="1" ht="18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s="24" customFormat="1" ht="18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24" customFormat="1" ht="18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24" customFormat="1" ht="18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8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4" spans="9:10" ht="12.75" customHeight="1" x14ac:dyDescent="0.25">
      <c r="I34" s="31" t="s">
        <v>35</v>
      </c>
      <c r="J34" s="31"/>
    </row>
  </sheetData>
  <mergeCells count="6">
    <mergeCell ref="I34:J34"/>
    <mergeCell ref="A2:L2"/>
    <mergeCell ref="A3:L3"/>
    <mergeCell ref="A4:L4"/>
    <mergeCell ref="C6:F6"/>
    <mergeCell ref="G6:J6"/>
  </mergeCells>
  <printOptions horizontalCentered="1"/>
  <pageMargins left="0.81" right="0.35433070866141736" top="0.35433070866141736" bottom="0.74803149606299213" header="0.31496062992125984" footer="0.31496062992125984"/>
  <pageSetup scale="63" orientation="landscape" r:id="rId1"/>
  <headerFooter>
    <oddFooter>&amp;C&amp;P/&amp;N</oddFooter>
  </headerFooter>
  <rowBreaks count="1" manualBreakCount="1">
    <brk id="36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  <vt:lpstr>ABRIL!Títulos_a_imprimir</vt:lpstr>
      <vt:lpstr>JUNIO!Títulos_a_imprimir</vt:lpstr>
      <vt:lpstr>MAYO!Títulos_a_imprimir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Yosjanis Feliz de Calderon</dc:creator>
  <cp:lastModifiedBy>Daniel Antonio Medina Reyes</cp:lastModifiedBy>
  <dcterms:created xsi:type="dcterms:W3CDTF">2023-06-28T18:40:29Z</dcterms:created>
  <dcterms:modified xsi:type="dcterms:W3CDTF">2023-06-28T19:23:01Z</dcterms:modified>
</cp:coreProperties>
</file>