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enez.jose\Desktop\VIH SIDA POA 1trimestre\"/>
    </mc:Choice>
  </mc:AlternateContent>
  <bookViews>
    <workbookView xWindow="0" yWindow="0" windowWidth="21570" windowHeight="8145" activeTab="2"/>
  </bookViews>
  <sheets>
    <sheet name="Enero" sheetId="1" r:id="rId1"/>
    <sheet name="Febrero" sheetId="2" r:id="rId2"/>
    <sheet name="Marz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E17" i="3"/>
  <c r="D17" i="3"/>
  <c r="C17" i="3"/>
  <c r="I16" i="3"/>
  <c r="J16" i="3" s="1"/>
  <c r="H16" i="3"/>
  <c r="G16" i="3"/>
  <c r="F16" i="3"/>
  <c r="I15" i="3"/>
  <c r="H15" i="3"/>
  <c r="G15" i="3"/>
  <c r="J15" i="3" s="1"/>
  <c r="K15" i="3" s="1"/>
  <c r="F15" i="3"/>
  <c r="I14" i="3"/>
  <c r="J14" i="3" s="1"/>
  <c r="H14" i="3"/>
  <c r="G14" i="3"/>
  <c r="F14" i="3"/>
  <c r="I13" i="3"/>
  <c r="H13" i="3"/>
  <c r="G13" i="3"/>
  <c r="J13" i="3" s="1"/>
  <c r="K13" i="3" s="1"/>
  <c r="F13" i="3"/>
  <c r="I12" i="3"/>
  <c r="J12" i="3" s="1"/>
  <c r="H12" i="3"/>
  <c r="G12" i="3"/>
  <c r="F12" i="3"/>
  <c r="I11" i="3"/>
  <c r="H11" i="3"/>
  <c r="G11" i="3"/>
  <c r="J11" i="3" s="1"/>
  <c r="K11" i="3" s="1"/>
  <c r="F11" i="3"/>
  <c r="I10" i="3"/>
  <c r="J10" i="3" s="1"/>
  <c r="H10" i="3"/>
  <c r="G10" i="3"/>
  <c r="F10" i="3"/>
  <c r="I9" i="3"/>
  <c r="H9" i="3"/>
  <c r="G9" i="3"/>
  <c r="J9" i="3" s="1"/>
  <c r="K9" i="3" s="1"/>
  <c r="F9" i="3"/>
  <c r="I8" i="3"/>
  <c r="I17" i="3" s="1"/>
  <c r="H8" i="3"/>
  <c r="G8" i="3"/>
  <c r="G17" i="3" s="1"/>
  <c r="F8" i="3"/>
  <c r="F17" i="3" s="1"/>
  <c r="A3" i="3"/>
  <c r="K10" i="3" l="1"/>
  <c r="K12" i="3"/>
  <c r="K14" i="3"/>
  <c r="K16" i="3"/>
  <c r="J8" i="3"/>
  <c r="J17" i="3" s="1"/>
  <c r="K8" i="3" l="1"/>
  <c r="K17" i="3" s="1"/>
  <c r="H17" i="2" l="1"/>
  <c r="E17" i="2"/>
  <c r="D17" i="2"/>
  <c r="C17" i="2"/>
  <c r="I16" i="2"/>
  <c r="J16" i="2" s="1"/>
  <c r="H16" i="2"/>
  <c r="G16" i="2"/>
  <c r="F16" i="2"/>
  <c r="K16" i="2" s="1"/>
  <c r="I15" i="2"/>
  <c r="H15" i="2"/>
  <c r="G15" i="2"/>
  <c r="J15" i="2" s="1"/>
  <c r="K15" i="2" s="1"/>
  <c r="F15" i="2"/>
  <c r="I14" i="2"/>
  <c r="J14" i="2" s="1"/>
  <c r="H14" i="2"/>
  <c r="G14" i="2"/>
  <c r="F14" i="2"/>
  <c r="K14" i="2" s="1"/>
  <c r="I13" i="2"/>
  <c r="H13" i="2"/>
  <c r="G13" i="2"/>
  <c r="J13" i="2" s="1"/>
  <c r="K13" i="2" s="1"/>
  <c r="F13" i="2"/>
  <c r="I12" i="2"/>
  <c r="J12" i="2" s="1"/>
  <c r="H12" i="2"/>
  <c r="G12" i="2"/>
  <c r="F12" i="2"/>
  <c r="K12" i="2" s="1"/>
  <c r="I11" i="2"/>
  <c r="H11" i="2"/>
  <c r="G11" i="2"/>
  <c r="J11" i="2" s="1"/>
  <c r="K11" i="2" s="1"/>
  <c r="F11" i="2"/>
  <c r="I10" i="2"/>
  <c r="J10" i="2" s="1"/>
  <c r="H10" i="2"/>
  <c r="G10" i="2"/>
  <c r="F10" i="2"/>
  <c r="K10" i="2" s="1"/>
  <c r="I9" i="2"/>
  <c r="H9" i="2"/>
  <c r="G9" i="2"/>
  <c r="J9" i="2" s="1"/>
  <c r="K9" i="2" s="1"/>
  <c r="F9" i="2"/>
  <c r="I8" i="2"/>
  <c r="J8" i="2" s="1"/>
  <c r="J17" i="2" s="1"/>
  <c r="H8" i="2"/>
  <c r="G8" i="2"/>
  <c r="G17" i="2" s="1"/>
  <c r="F8" i="2"/>
  <c r="F17" i="2" s="1"/>
  <c r="A3" i="2"/>
  <c r="I17" i="2" l="1"/>
  <c r="K8" i="2"/>
  <c r="K17" i="2" s="1"/>
  <c r="F17" i="1" l="1"/>
  <c r="E17" i="1"/>
  <c r="D17" i="1"/>
  <c r="C17" i="1"/>
  <c r="I16" i="1"/>
  <c r="H16" i="1"/>
  <c r="G16" i="1"/>
  <c r="J16" i="1" s="1"/>
  <c r="K16" i="1" s="1"/>
  <c r="F16" i="1"/>
  <c r="I15" i="1"/>
  <c r="H15" i="1"/>
  <c r="G15" i="1"/>
  <c r="J15" i="1" s="1"/>
  <c r="K15" i="1" s="1"/>
  <c r="F15" i="1"/>
  <c r="I14" i="1"/>
  <c r="H14" i="1"/>
  <c r="G14" i="1"/>
  <c r="J14" i="1" s="1"/>
  <c r="K14" i="1" s="1"/>
  <c r="F14" i="1"/>
  <c r="I13" i="1"/>
  <c r="H13" i="1"/>
  <c r="G13" i="1"/>
  <c r="J13" i="1" s="1"/>
  <c r="K13" i="1" s="1"/>
  <c r="F13" i="1"/>
  <c r="I12" i="1"/>
  <c r="H12" i="1"/>
  <c r="G12" i="1"/>
  <c r="J12" i="1" s="1"/>
  <c r="K12" i="1" s="1"/>
  <c r="F12" i="1"/>
  <c r="I11" i="1"/>
  <c r="H11" i="1"/>
  <c r="G11" i="1"/>
  <c r="J11" i="1" s="1"/>
  <c r="K11" i="1" s="1"/>
  <c r="F11" i="1"/>
  <c r="I10" i="1"/>
  <c r="H10" i="1"/>
  <c r="G10" i="1"/>
  <c r="J10" i="1" s="1"/>
  <c r="K10" i="1" s="1"/>
  <c r="F10" i="1"/>
  <c r="I9" i="1"/>
  <c r="H9" i="1"/>
  <c r="G9" i="1"/>
  <c r="J9" i="1" s="1"/>
  <c r="K9" i="1" s="1"/>
  <c r="F9" i="1"/>
  <c r="I8" i="1"/>
  <c r="I17" i="1" s="1"/>
  <c r="H8" i="1"/>
  <c r="H17" i="1" s="1"/>
  <c r="G8" i="1"/>
  <c r="G17" i="1" s="1"/>
  <c r="F8" i="1"/>
  <c r="A3" i="1"/>
  <c r="J8" i="1" l="1"/>
  <c r="J17" i="1" l="1"/>
  <c r="K8" i="1"/>
  <c r="K17" i="1" s="1"/>
</calcChain>
</file>

<file path=xl/sharedStrings.xml><?xml version="1.0" encoding="utf-8"?>
<sst xmlns="http://schemas.openxmlformats.org/spreadsheetml/2006/main" count="143" uniqueCount="37">
  <si>
    <t>DIRECCION DE OPERACIONES Y LOGISTICA</t>
  </si>
  <si>
    <t>RESUMEN DE SERVICIOS PRESTADOS</t>
  </si>
  <si>
    <t>Monto a Cobrar</t>
  </si>
  <si>
    <t>Gastos operativos</t>
  </si>
  <si>
    <t>Ganancia</t>
  </si>
  <si>
    <t>Región</t>
  </si>
  <si>
    <t>Provincias</t>
  </si>
  <si>
    <t>No. De Rutas</t>
  </si>
  <si>
    <t>Controles Despacha- dos</t>
  </si>
  <si>
    <t>Costo por ruta</t>
  </si>
  <si>
    <t>Monto</t>
  </si>
  <si>
    <t>Gasto de Combustible</t>
  </si>
  <si>
    <t>Dieta Personal:
 un (1) chofer, 
dos (2) auxiliares
y un (1) militar</t>
  </si>
  <si>
    <t>Salario de personal Distribución</t>
  </si>
  <si>
    <t>Total</t>
  </si>
  <si>
    <t>Observación</t>
  </si>
  <si>
    <t>R-0</t>
  </si>
  <si>
    <t>9 Áreas (Santo Domingo) y Monte Plata</t>
  </si>
  <si>
    <t>N/A</t>
  </si>
  <si>
    <t>R-I</t>
  </si>
  <si>
    <t>Baní, San Cristóbal, San José de Ocoa</t>
  </si>
  <si>
    <t>R-II</t>
  </si>
  <si>
    <t>Santiago, Puerto Plata, Moca</t>
  </si>
  <si>
    <t>R-III</t>
  </si>
  <si>
    <t>San Francisco de Macorís, Nagua, Salcedo, Samaná</t>
  </si>
  <si>
    <t>R-IV</t>
  </si>
  <si>
    <t>Barahona, Independencia, Pedernales, Bahoruco</t>
  </si>
  <si>
    <t>R-V</t>
  </si>
  <si>
    <t>San Pedro de Macorís, El Seíbo, Hato Mayor, Romana, Higüey</t>
  </si>
  <si>
    <t>R-VI</t>
  </si>
  <si>
    <t>San Juan de la Maguana, Elías Piña, Azua</t>
  </si>
  <si>
    <t>R-VII</t>
  </si>
  <si>
    <t>Valverde Mao, Santiago Rodríguez, Monte Cristi, Dajabón</t>
  </si>
  <si>
    <t>R-VIII</t>
  </si>
  <si>
    <t>La Vega, Bonao, Cotuí</t>
  </si>
  <si>
    <t>ELABORADO POR :  Lic.Yosjanis Feliz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</si>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</sst>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i/>
      <sz val="7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right" vertical="center" wrapText="1"/>
    </xf>
    <xf numFmtId="0" fontId="1" fillId="0" borderId="0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3" fontId="1" fillId="0" borderId="3" xfId="1" applyNumberFormat="1" applyBorder="1" applyAlignment="1">
      <alignment horizontal="center" vertical="center" wrapText="1"/>
    </xf>
    <xf numFmtId="164" fontId="1" fillId="0" borderId="3" xfId="1" applyNumberFormat="1" applyBorder="1" applyAlignment="1">
      <alignment horizontal="right" vertical="center" wrapText="1"/>
    </xf>
    <xf numFmtId="164" fontId="3" fillId="3" borderId="3" xfId="1" applyNumberFormat="1" applyFont="1" applyFill="1" applyBorder="1" applyAlignment="1">
      <alignment horizontal="righ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3" fillId="5" borderId="3" xfId="1" applyNumberFormat="1" applyFont="1" applyFill="1" applyBorder="1" applyAlignment="1">
      <alignment horizontal="right" vertical="center" wrapText="1"/>
    </xf>
    <xf numFmtId="0" fontId="1" fillId="0" borderId="3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6" borderId="3" xfId="1" applyNumberFormat="1" applyFont="1" applyFill="1" applyBorder="1" applyAlignment="1">
      <alignment horizontal="center" vertical="center" wrapText="1"/>
    </xf>
    <xf numFmtId="3" fontId="4" fillId="6" borderId="3" xfId="1" applyNumberFormat="1" applyFont="1" applyFill="1" applyBorder="1" applyAlignment="1">
      <alignment horizontal="center" vertical="center" wrapText="1"/>
    </xf>
    <xf numFmtId="164" fontId="4" fillId="6" borderId="3" xfId="1" applyNumberFormat="1" applyFont="1" applyFill="1" applyBorder="1" applyAlignment="1">
      <alignment horizontal="right" vertical="center" wrapText="1"/>
    </xf>
    <xf numFmtId="0" fontId="1" fillId="0" borderId="0" xfId="1" applyAlignment="1">
      <alignment wrapText="1"/>
    </xf>
    <xf numFmtId="0" fontId="5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16105</xdr:colOff>
      <xdr:row>19</xdr:row>
      <xdr:rowOff>11906</xdr:rowOff>
    </xdr:from>
    <xdr:to>
      <xdr:col>3</xdr:col>
      <xdr:colOff>91108</xdr:colOff>
      <xdr:row>24</xdr:row>
      <xdr:rowOff>8282</xdr:rowOff>
    </xdr:to>
    <xdr:sp macro="" textlink="">
      <xdr:nvSpPr>
        <xdr:cNvPr id="2" name="1 CuadroTexto"/>
        <xdr:cNvSpPr txBox="1"/>
      </xdr:nvSpPr>
      <xdr:spPr>
        <a:xfrm>
          <a:off x="16105" y="6060281"/>
          <a:ext cx="3123003" cy="1139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i="0">
              <a:latin typeface="Arial" panose="020B0604020202020204" pitchFamily="34" charset="0"/>
              <a:cs typeface="Arial" panose="020B0604020202020204" pitchFamily="34" charset="0"/>
            </a:rPr>
            <a:t>Supervisor de  Distribución</a:t>
          </a:r>
        </a:p>
      </xdr:txBody>
    </xdr:sp>
    <xdr:clientData/>
  </xdr:twoCellAnchor>
  <xdr:twoCellAnchor>
    <xdr:from>
      <xdr:col>0</xdr:col>
      <xdr:colOff>13358</xdr:colOff>
      <xdr:row>22</xdr:row>
      <xdr:rowOff>12572</xdr:rowOff>
    </xdr:from>
    <xdr:to>
      <xdr:col>3</xdr:col>
      <xdr:colOff>80682</xdr:colOff>
      <xdr:row>22</xdr:row>
      <xdr:rowOff>12572</xdr:rowOff>
    </xdr:to>
    <xdr:cxnSp macro="">
      <xdr:nvCxnSpPr>
        <xdr:cNvPr id="3" name="16 Conector recto"/>
        <xdr:cNvCxnSpPr/>
      </xdr:nvCxnSpPr>
      <xdr:spPr>
        <a:xfrm>
          <a:off x="13358" y="6746747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11906</xdr:rowOff>
    </xdr:from>
    <xdr:to>
      <xdr:col>3</xdr:col>
      <xdr:colOff>67324</xdr:colOff>
      <xdr:row>29</xdr:row>
      <xdr:rowOff>157369</xdr:rowOff>
    </xdr:to>
    <xdr:sp macro="" textlink="">
      <xdr:nvSpPr>
        <xdr:cNvPr id="4" name="18 CuadroTexto"/>
        <xdr:cNvSpPr txBox="1"/>
      </xdr:nvSpPr>
      <xdr:spPr>
        <a:xfrm>
          <a:off x="0" y="7431881"/>
          <a:ext cx="3115324" cy="1059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Facturado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Sección de Cuentas por Cobrar</a:t>
          </a:r>
        </a:p>
      </xdr:txBody>
    </xdr:sp>
    <xdr:clientData/>
  </xdr:twoCellAnchor>
  <xdr:twoCellAnchor>
    <xdr:from>
      <xdr:col>9</xdr:col>
      <xdr:colOff>448934</xdr:colOff>
      <xdr:row>19</xdr:row>
      <xdr:rowOff>11205</xdr:rowOff>
    </xdr:from>
    <xdr:to>
      <xdr:col>12</xdr:col>
      <xdr:colOff>0</xdr:colOff>
      <xdr:row>23</xdr:row>
      <xdr:rowOff>190499</xdr:rowOff>
    </xdr:to>
    <xdr:sp macro="" textlink="">
      <xdr:nvSpPr>
        <xdr:cNvPr id="5" name="24 CuadroTexto"/>
        <xdr:cNvSpPr txBox="1"/>
      </xdr:nvSpPr>
      <xdr:spPr>
        <a:xfrm>
          <a:off x="9764384" y="6059580"/>
          <a:ext cx="2751466" cy="1093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 De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la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 Division  Distribución</a:t>
          </a:r>
        </a:p>
      </xdr:txBody>
    </xdr:sp>
    <xdr:clientData/>
  </xdr:twoCellAnchor>
  <xdr:twoCellAnchor>
    <xdr:from>
      <xdr:col>9</xdr:col>
      <xdr:colOff>445215</xdr:colOff>
      <xdr:row>25</xdr:row>
      <xdr:rowOff>9647</xdr:rowOff>
    </xdr:from>
    <xdr:to>
      <xdr:col>12</xdr:col>
      <xdr:colOff>11206</xdr:colOff>
      <xdr:row>29</xdr:row>
      <xdr:rowOff>212911</xdr:rowOff>
    </xdr:to>
    <xdr:sp macro="" textlink="">
      <xdr:nvSpPr>
        <xdr:cNvPr id="6" name="25 CuadroTexto"/>
        <xdr:cNvSpPr txBox="1"/>
      </xdr:nvSpPr>
      <xdr:spPr>
        <a:xfrm>
          <a:off x="9760665" y="7429622"/>
          <a:ext cx="2766391" cy="1117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Autorizado: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Depto de 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Financiero</a:t>
          </a:r>
        </a:p>
      </xdr:txBody>
    </xdr:sp>
    <xdr:clientData/>
  </xdr:twoCellAnchor>
  <xdr:twoCellAnchor>
    <xdr:from>
      <xdr:col>0</xdr:col>
      <xdr:colOff>0</xdr:colOff>
      <xdr:row>28</xdr:row>
      <xdr:rowOff>11297</xdr:rowOff>
    </xdr:from>
    <xdr:to>
      <xdr:col>3</xdr:col>
      <xdr:colOff>67324</xdr:colOff>
      <xdr:row>28</xdr:row>
      <xdr:rowOff>11297</xdr:rowOff>
    </xdr:to>
    <xdr:cxnSp macro="">
      <xdr:nvCxnSpPr>
        <xdr:cNvPr id="7" name="27 Conector recto"/>
        <xdr:cNvCxnSpPr/>
      </xdr:nvCxnSpPr>
      <xdr:spPr>
        <a:xfrm>
          <a:off x="0" y="8117072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28</xdr:row>
      <xdr:rowOff>2555</xdr:rowOff>
    </xdr:from>
    <xdr:to>
      <xdr:col>11</xdr:col>
      <xdr:colOff>1107746</xdr:colOff>
      <xdr:row>28</xdr:row>
      <xdr:rowOff>2555</xdr:rowOff>
    </xdr:to>
    <xdr:cxnSp macro="">
      <xdr:nvCxnSpPr>
        <xdr:cNvPr id="8" name="29 Conector recto"/>
        <xdr:cNvCxnSpPr/>
      </xdr:nvCxnSpPr>
      <xdr:spPr>
        <a:xfrm>
          <a:off x="9762392" y="8108330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22</xdr:row>
      <xdr:rowOff>10838</xdr:rowOff>
    </xdr:from>
    <xdr:to>
      <xdr:col>11</xdr:col>
      <xdr:colOff>1107746</xdr:colOff>
      <xdr:row>22</xdr:row>
      <xdr:rowOff>10838</xdr:rowOff>
    </xdr:to>
    <xdr:cxnSp macro="">
      <xdr:nvCxnSpPr>
        <xdr:cNvPr id="9" name="30 Conector recto"/>
        <xdr:cNvCxnSpPr/>
      </xdr:nvCxnSpPr>
      <xdr:spPr>
        <a:xfrm>
          <a:off x="9762392" y="6745013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201706</xdr:colOff>
      <xdr:row>1</xdr:row>
      <xdr:rowOff>78442</xdr:rowOff>
    </xdr:from>
    <xdr:to>
      <xdr:col>3</xdr:col>
      <xdr:colOff>411666</xdr:colOff>
      <xdr:row>2</xdr:row>
      <xdr:rowOff>144734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240367"/>
          <a:ext cx="2495960" cy="256792"/>
        </a:xfrm>
        <a:prstGeom prst="rect">
          <a:avLst/>
        </a:prstGeom>
      </xdr:spPr>
    </xdr:pic>
    <xdr:clientData/>
  </xdr:twoCellAnchor>
  <xdr:twoCellAnchor editAs="oneCell">
    <xdr:from>
      <xdr:col>10</xdr:col>
      <xdr:colOff>212913</xdr:colOff>
      <xdr:row>0</xdr:row>
      <xdr:rowOff>100851</xdr:rowOff>
    </xdr:from>
    <xdr:to>
      <xdr:col>11</xdr:col>
      <xdr:colOff>587749</xdr:colOff>
      <xdr:row>3</xdr:row>
      <xdr:rowOff>128306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2788" y="100851"/>
          <a:ext cx="1708336" cy="5989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16105</xdr:colOff>
      <xdr:row>19</xdr:row>
      <xdr:rowOff>11906</xdr:rowOff>
    </xdr:from>
    <xdr:to>
      <xdr:col>3</xdr:col>
      <xdr:colOff>91108</xdr:colOff>
      <xdr:row>24</xdr:row>
      <xdr:rowOff>8282</xdr:rowOff>
    </xdr:to>
    <xdr:sp macro="" textlink="">
      <xdr:nvSpPr>
        <xdr:cNvPr id="2" name="1 CuadroTexto"/>
        <xdr:cNvSpPr txBox="1"/>
      </xdr:nvSpPr>
      <xdr:spPr>
        <a:xfrm>
          <a:off x="16105" y="6060281"/>
          <a:ext cx="3123003" cy="1139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i="0">
              <a:latin typeface="Arial" panose="020B0604020202020204" pitchFamily="34" charset="0"/>
              <a:cs typeface="Arial" panose="020B0604020202020204" pitchFamily="34" charset="0"/>
            </a:rPr>
            <a:t>Supervisor de  Distribución</a:t>
          </a:r>
        </a:p>
      </xdr:txBody>
    </xdr:sp>
    <xdr:clientData/>
  </xdr:twoCellAnchor>
  <xdr:twoCellAnchor>
    <xdr:from>
      <xdr:col>0</xdr:col>
      <xdr:colOff>13358</xdr:colOff>
      <xdr:row>22</xdr:row>
      <xdr:rowOff>12572</xdr:rowOff>
    </xdr:from>
    <xdr:to>
      <xdr:col>3</xdr:col>
      <xdr:colOff>80682</xdr:colOff>
      <xdr:row>22</xdr:row>
      <xdr:rowOff>12572</xdr:rowOff>
    </xdr:to>
    <xdr:cxnSp macro="">
      <xdr:nvCxnSpPr>
        <xdr:cNvPr id="3" name="16 Conector recto"/>
        <xdr:cNvCxnSpPr/>
      </xdr:nvCxnSpPr>
      <xdr:spPr>
        <a:xfrm>
          <a:off x="13358" y="6746747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11906</xdr:rowOff>
    </xdr:from>
    <xdr:to>
      <xdr:col>3</xdr:col>
      <xdr:colOff>67324</xdr:colOff>
      <xdr:row>29</xdr:row>
      <xdr:rowOff>157369</xdr:rowOff>
    </xdr:to>
    <xdr:sp macro="" textlink="">
      <xdr:nvSpPr>
        <xdr:cNvPr id="4" name="18 CuadroTexto"/>
        <xdr:cNvSpPr txBox="1"/>
      </xdr:nvSpPr>
      <xdr:spPr>
        <a:xfrm>
          <a:off x="0" y="7431881"/>
          <a:ext cx="3115324" cy="1059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Facturado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Sección de Cuentas por Cobrar</a:t>
          </a:r>
        </a:p>
      </xdr:txBody>
    </xdr:sp>
    <xdr:clientData/>
  </xdr:twoCellAnchor>
  <xdr:twoCellAnchor>
    <xdr:from>
      <xdr:col>9</xdr:col>
      <xdr:colOff>448934</xdr:colOff>
      <xdr:row>19</xdr:row>
      <xdr:rowOff>11205</xdr:rowOff>
    </xdr:from>
    <xdr:to>
      <xdr:col>12</xdr:col>
      <xdr:colOff>0</xdr:colOff>
      <xdr:row>23</xdr:row>
      <xdr:rowOff>190499</xdr:rowOff>
    </xdr:to>
    <xdr:sp macro="" textlink="">
      <xdr:nvSpPr>
        <xdr:cNvPr id="5" name="24 CuadroTexto"/>
        <xdr:cNvSpPr txBox="1"/>
      </xdr:nvSpPr>
      <xdr:spPr>
        <a:xfrm>
          <a:off x="9764384" y="6059580"/>
          <a:ext cx="2751466" cy="1093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 De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la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 Division  Distribución</a:t>
          </a:r>
        </a:p>
      </xdr:txBody>
    </xdr:sp>
    <xdr:clientData/>
  </xdr:twoCellAnchor>
  <xdr:twoCellAnchor>
    <xdr:from>
      <xdr:col>9</xdr:col>
      <xdr:colOff>445215</xdr:colOff>
      <xdr:row>25</xdr:row>
      <xdr:rowOff>9647</xdr:rowOff>
    </xdr:from>
    <xdr:to>
      <xdr:col>12</xdr:col>
      <xdr:colOff>11206</xdr:colOff>
      <xdr:row>29</xdr:row>
      <xdr:rowOff>212911</xdr:rowOff>
    </xdr:to>
    <xdr:sp macro="" textlink="">
      <xdr:nvSpPr>
        <xdr:cNvPr id="6" name="25 CuadroTexto"/>
        <xdr:cNvSpPr txBox="1"/>
      </xdr:nvSpPr>
      <xdr:spPr>
        <a:xfrm>
          <a:off x="9760665" y="7429622"/>
          <a:ext cx="2766391" cy="1117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Autorizado: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Depto de 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Financiero</a:t>
          </a:r>
        </a:p>
      </xdr:txBody>
    </xdr:sp>
    <xdr:clientData/>
  </xdr:twoCellAnchor>
  <xdr:twoCellAnchor>
    <xdr:from>
      <xdr:col>0</xdr:col>
      <xdr:colOff>0</xdr:colOff>
      <xdr:row>28</xdr:row>
      <xdr:rowOff>11297</xdr:rowOff>
    </xdr:from>
    <xdr:to>
      <xdr:col>3</xdr:col>
      <xdr:colOff>67324</xdr:colOff>
      <xdr:row>28</xdr:row>
      <xdr:rowOff>11297</xdr:rowOff>
    </xdr:to>
    <xdr:cxnSp macro="">
      <xdr:nvCxnSpPr>
        <xdr:cNvPr id="7" name="27 Conector recto"/>
        <xdr:cNvCxnSpPr/>
      </xdr:nvCxnSpPr>
      <xdr:spPr>
        <a:xfrm>
          <a:off x="0" y="8117072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28</xdr:row>
      <xdr:rowOff>2555</xdr:rowOff>
    </xdr:from>
    <xdr:to>
      <xdr:col>11</xdr:col>
      <xdr:colOff>1107746</xdr:colOff>
      <xdr:row>28</xdr:row>
      <xdr:rowOff>2555</xdr:rowOff>
    </xdr:to>
    <xdr:cxnSp macro="">
      <xdr:nvCxnSpPr>
        <xdr:cNvPr id="8" name="29 Conector recto"/>
        <xdr:cNvCxnSpPr/>
      </xdr:nvCxnSpPr>
      <xdr:spPr>
        <a:xfrm>
          <a:off x="9762392" y="8108330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22</xdr:row>
      <xdr:rowOff>10838</xdr:rowOff>
    </xdr:from>
    <xdr:to>
      <xdr:col>11</xdr:col>
      <xdr:colOff>1107746</xdr:colOff>
      <xdr:row>22</xdr:row>
      <xdr:rowOff>10838</xdr:rowOff>
    </xdr:to>
    <xdr:cxnSp macro="">
      <xdr:nvCxnSpPr>
        <xdr:cNvPr id="9" name="30 Conector recto"/>
        <xdr:cNvCxnSpPr/>
      </xdr:nvCxnSpPr>
      <xdr:spPr>
        <a:xfrm>
          <a:off x="9762392" y="6745013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201706</xdr:colOff>
      <xdr:row>1</xdr:row>
      <xdr:rowOff>78442</xdr:rowOff>
    </xdr:from>
    <xdr:to>
      <xdr:col>3</xdr:col>
      <xdr:colOff>411666</xdr:colOff>
      <xdr:row>2</xdr:row>
      <xdr:rowOff>144734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240367"/>
          <a:ext cx="2495960" cy="256792"/>
        </a:xfrm>
        <a:prstGeom prst="rect">
          <a:avLst/>
        </a:prstGeom>
      </xdr:spPr>
    </xdr:pic>
    <xdr:clientData/>
  </xdr:twoCellAnchor>
  <xdr:twoCellAnchor editAs="oneCell">
    <xdr:from>
      <xdr:col>10</xdr:col>
      <xdr:colOff>212913</xdr:colOff>
      <xdr:row>0</xdr:row>
      <xdr:rowOff>100851</xdr:rowOff>
    </xdr:from>
    <xdr:to>
      <xdr:col>11</xdr:col>
      <xdr:colOff>578224</xdr:colOff>
      <xdr:row>3</xdr:row>
      <xdr:rowOff>128306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2788" y="100851"/>
          <a:ext cx="1708336" cy="5989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16105</xdr:colOff>
      <xdr:row>19</xdr:row>
      <xdr:rowOff>11906</xdr:rowOff>
    </xdr:from>
    <xdr:to>
      <xdr:col>3</xdr:col>
      <xdr:colOff>91108</xdr:colOff>
      <xdr:row>24</xdr:row>
      <xdr:rowOff>8282</xdr:rowOff>
    </xdr:to>
    <xdr:sp macro="" textlink="">
      <xdr:nvSpPr>
        <xdr:cNvPr id="2" name="1 CuadroTexto"/>
        <xdr:cNvSpPr txBox="1"/>
      </xdr:nvSpPr>
      <xdr:spPr>
        <a:xfrm>
          <a:off x="16105" y="6060281"/>
          <a:ext cx="3123003" cy="1139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i="0">
              <a:latin typeface="Arial" panose="020B0604020202020204" pitchFamily="34" charset="0"/>
              <a:cs typeface="Arial" panose="020B0604020202020204" pitchFamily="34" charset="0"/>
            </a:rPr>
            <a:t>Supervisor de  Distribución</a:t>
          </a:r>
        </a:p>
      </xdr:txBody>
    </xdr:sp>
    <xdr:clientData/>
  </xdr:twoCellAnchor>
  <xdr:twoCellAnchor>
    <xdr:from>
      <xdr:col>0</xdr:col>
      <xdr:colOff>13358</xdr:colOff>
      <xdr:row>22</xdr:row>
      <xdr:rowOff>12572</xdr:rowOff>
    </xdr:from>
    <xdr:to>
      <xdr:col>3</xdr:col>
      <xdr:colOff>80682</xdr:colOff>
      <xdr:row>22</xdr:row>
      <xdr:rowOff>12572</xdr:rowOff>
    </xdr:to>
    <xdr:cxnSp macro="">
      <xdr:nvCxnSpPr>
        <xdr:cNvPr id="3" name="16 Conector recto"/>
        <xdr:cNvCxnSpPr/>
      </xdr:nvCxnSpPr>
      <xdr:spPr>
        <a:xfrm>
          <a:off x="13358" y="6746747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11906</xdr:rowOff>
    </xdr:from>
    <xdr:to>
      <xdr:col>3</xdr:col>
      <xdr:colOff>67324</xdr:colOff>
      <xdr:row>29</xdr:row>
      <xdr:rowOff>157369</xdr:rowOff>
    </xdr:to>
    <xdr:sp macro="" textlink="">
      <xdr:nvSpPr>
        <xdr:cNvPr id="4" name="18 CuadroTexto"/>
        <xdr:cNvSpPr txBox="1"/>
      </xdr:nvSpPr>
      <xdr:spPr>
        <a:xfrm>
          <a:off x="0" y="7431881"/>
          <a:ext cx="3115324" cy="1059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Facturado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Sección de Cuentas por Cobrar</a:t>
          </a:r>
        </a:p>
      </xdr:txBody>
    </xdr:sp>
    <xdr:clientData/>
  </xdr:twoCellAnchor>
  <xdr:twoCellAnchor>
    <xdr:from>
      <xdr:col>9</xdr:col>
      <xdr:colOff>448934</xdr:colOff>
      <xdr:row>19</xdr:row>
      <xdr:rowOff>11205</xdr:rowOff>
    </xdr:from>
    <xdr:to>
      <xdr:col>12</xdr:col>
      <xdr:colOff>0</xdr:colOff>
      <xdr:row>23</xdr:row>
      <xdr:rowOff>190499</xdr:rowOff>
    </xdr:to>
    <xdr:sp macro="" textlink="">
      <xdr:nvSpPr>
        <xdr:cNvPr id="5" name="24 CuadroTexto"/>
        <xdr:cNvSpPr txBox="1"/>
      </xdr:nvSpPr>
      <xdr:spPr>
        <a:xfrm>
          <a:off x="9764384" y="6059580"/>
          <a:ext cx="2751466" cy="1093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 De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la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 Division  Distribución</a:t>
          </a:r>
        </a:p>
      </xdr:txBody>
    </xdr:sp>
    <xdr:clientData/>
  </xdr:twoCellAnchor>
  <xdr:twoCellAnchor>
    <xdr:from>
      <xdr:col>9</xdr:col>
      <xdr:colOff>445215</xdr:colOff>
      <xdr:row>25</xdr:row>
      <xdr:rowOff>9647</xdr:rowOff>
    </xdr:from>
    <xdr:to>
      <xdr:col>12</xdr:col>
      <xdr:colOff>11206</xdr:colOff>
      <xdr:row>29</xdr:row>
      <xdr:rowOff>212911</xdr:rowOff>
    </xdr:to>
    <xdr:sp macro="" textlink="">
      <xdr:nvSpPr>
        <xdr:cNvPr id="6" name="25 CuadroTexto"/>
        <xdr:cNvSpPr txBox="1"/>
      </xdr:nvSpPr>
      <xdr:spPr>
        <a:xfrm>
          <a:off x="9760665" y="7429622"/>
          <a:ext cx="2766391" cy="1117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Autorizado: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Depto de 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Financiero</a:t>
          </a:r>
        </a:p>
      </xdr:txBody>
    </xdr:sp>
    <xdr:clientData/>
  </xdr:twoCellAnchor>
  <xdr:twoCellAnchor>
    <xdr:from>
      <xdr:col>0</xdr:col>
      <xdr:colOff>0</xdr:colOff>
      <xdr:row>28</xdr:row>
      <xdr:rowOff>11297</xdr:rowOff>
    </xdr:from>
    <xdr:to>
      <xdr:col>3</xdr:col>
      <xdr:colOff>67324</xdr:colOff>
      <xdr:row>28</xdr:row>
      <xdr:rowOff>11297</xdr:rowOff>
    </xdr:to>
    <xdr:cxnSp macro="">
      <xdr:nvCxnSpPr>
        <xdr:cNvPr id="7" name="27 Conector recto"/>
        <xdr:cNvCxnSpPr/>
      </xdr:nvCxnSpPr>
      <xdr:spPr>
        <a:xfrm>
          <a:off x="0" y="8117072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28</xdr:row>
      <xdr:rowOff>2555</xdr:rowOff>
    </xdr:from>
    <xdr:to>
      <xdr:col>11</xdr:col>
      <xdr:colOff>1107746</xdr:colOff>
      <xdr:row>28</xdr:row>
      <xdr:rowOff>2555</xdr:rowOff>
    </xdr:to>
    <xdr:cxnSp macro="">
      <xdr:nvCxnSpPr>
        <xdr:cNvPr id="8" name="29 Conector recto"/>
        <xdr:cNvCxnSpPr/>
      </xdr:nvCxnSpPr>
      <xdr:spPr>
        <a:xfrm>
          <a:off x="9762392" y="8108330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22</xdr:row>
      <xdr:rowOff>10838</xdr:rowOff>
    </xdr:from>
    <xdr:to>
      <xdr:col>11</xdr:col>
      <xdr:colOff>1107746</xdr:colOff>
      <xdr:row>22</xdr:row>
      <xdr:rowOff>10838</xdr:rowOff>
    </xdr:to>
    <xdr:cxnSp macro="">
      <xdr:nvCxnSpPr>
        <xdr:cNvPr id="9" name="30 Conector recto"/>
        <xdr:cNvCxnSpPr/>
      </xdr:nvCxnSpPr>
      <xdr:spPr>
        <a:xfrm>
          <a:off x="9762392" y="6745013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201706</xdr:colOff>
      <xdr:row>1</xdr:row>
      <xdr:rowOff>78442</xdr:rowOff>
    </xdr:from>
    <xdr:to>
      <xdr:col>3</xdr:col>
      <xdr:colOff>411666</xdr:colOff>
      <xdr:row>2</xdr:row>
      <xdr:rowOff>144734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240367"/>
          <a:ext cx="2495960" cy="256792"/>
        </a:xfrm>
        <a:prstGeom prst="rect">
          <a:avLst/>
        </a:prstGeom>
      </xdr:spPr>
    </xdr:pic>
    <xdr:clientData/>
  </xdr:twoCellAnchor>
  <xdr:twoCellAnchor editAs="oneCell">
    <xdr:from>
      <xdr:col>10</xdr:col>
      <xdr:colOff>212913</xdr:colOff>
      <xdr:row>0</xdr:row>
      <xdr:rowOff>100851</xdr:rowOff>
    </xdr:from>
    <xdr:to>
      <xdr:col>11</xdr:col>
      <xdr:colOff>740149</xdr:colOff>
      <xdr:row>3</xdr:row>
      <xdr:rowOff>128306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2788" y="100851"/>
          <a:ext cx="1708336" cy="5989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22" workbookViewId="0">
      <selection activeCell="P16" sqref="P16"/>
    </sheetView>
  </sheetViews>
  <sheetFormatPr baseColWidth="10" defaultRowHeight="15" x14ac:dyDescent="0.25"/>
  <cols>
    <col min="5" max="5" width="18.42578125" customWidth="1"/>
    <col min="6" max="6" width="18.28515625" customWidth="1"/>
    <col min="7" max="7" width="19.85546875" customWidth="1"/>
    <col min="8" max="8" width="18.5703125" customWidth="1"/>
    <col min="9" max="9" width="17.5703125" customWidth="1"/>
    <col min="10" max="10" width="15.42578125" customWidth="1"/>
    <col min="11" max="11" width="20" customWidth="1"/>
  </cols>
  <sheetData>
    <row r="1" spans="1:12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1"/>
    </row>
    <row r="2" spans="1:12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 t="str">
        <f>UPPER("RUTAS DE DISTRIBUCIÓN DE ANTIRRETROVIRALES VIHSIDA DEL MES DE ENERO DEL AÑO 2024")</f>
        <v>RUTAS DE DISTRIBUCIÓN DE ANTIRRETROVIRALES VIHSIDA DEL MES DE ENERO DEL AÑO 2024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1"/>
      <c r="B5" s="1"/>
      <c r="C5" s="4"/>
      <c r="D5" s="4"/>
      <c r="E5" s="5"/>
      <c r="F5" s="5"/>
      <c r="G5" s="5"/>
      <c r="H5" s="5"/>
      <c r="I5" s="5"/>
      <c r="J5" s="5"/>
      <c r="K5" s="5"/>
      <c r="L5" s="6"/>
    </row>
    <row r="6" spans="1:12" x14ac:dyDescent="0.25">
      <c r="A6" s="7"/>
      <c r="B6" s="8"/>
      <c r="C6" s="9" t="s">
        <v>2</v>
      </c>
      <c r="D6" s="9"/>
      <c r="E6" s="10"/>
      <c r="F6" s="10"/>
      <c r="G6" s="11" t="s">
        <v>3</v>
      </c>
      <c r="H6" s="12"/>
      <c r="I6" s="12"/>
      <c r="J6" s="12"/>
      <c r="K6" s="13" t="s">
        <v>4</v>
      </c>
      <c r="L6" s="14"/>
    </row>
    <row r="7" spans="1:12" ht="102" x14ac:dyDescent="0.25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4</v>
      </c>
      <c r="L7" s="13" t="s">
        <v>15</v>
      </c>
    </row>
    <row r="8" spans="1:12" ht="51" x14ac:dyDescent="0.25">
      <c r="A8" s="15" t="s">
        <v>16</v>
      </c>
      <c r="B8" s="16" t="s">
        <v>17</v>
      </c>
      <c r="C8" s="17">
        <v>4</v>
      </c>
      <c r="D8" s="17">
        <v>4</v>
      </c>
      <c r="E8" s="18">
        <v>8319</v>
      </c>
      <c r="F8" s="19">
        <f>C8*E8</f>
        <v>33276</v>
      </c>
      <c r="G8" s="18">
        <f t="shared" ref="G8:G16" si="0">1250*$C8</f>
        <v>5000</v>
      </c>
      <c r="H8" s="18">
        <f>1500*$C8</f>
        <v>6000</v>
      </c>
      <c r="I8" s="18">
        <f t="shared" ref="I8:I16" si="1">1087*$C8</f>
        <v>4348</v>
      </c>
      <c r="J8" s="20">
        <f>G8+H8+I8</f>
        <v>15348</v>
      </c>
      <c r="K8" s="21">
        <f>F8-J8</f>
        <v>17928</v>
      </c>
      <c r="L8" s="22" t="s">
        <v>18</v>
      </c>
    </row>
    <row r="9" spans="1:12" ht="51" x14ac:dyDescent="0.25">
      <c r="A9" s="15" t="s">
        <v>19</v>
      </c>
      <c r="B9" s="16" t="s">
        <v>20</v>
      </c>
      <c r="C9" s="17">
        <v>0</v>
      </c>
      <c r="D9" s="17">
        <v>0</v>
      </c>
      <c r="E9" s="18">
        <v>7734</v>
      </c>
      <c r="F9" s="19">
        <f>C9*E9</f>
        <v>0</v>
      </c>
      <c r="G9" s="18">
        <f>1250*$C9</f>
        <v>0</v>
      </c>
      <c r="H9" s="18">
        <f>1500*$C9</f>
        <v>0</v>
      </c>
      <c r="I9" s="18">
        <f>1087*$C9</f>
        <v>0</v>
      </c>
      <c r="J9" s="20">
        <f t="shared" ref="J9:J16" si="2">G9+H9+I9</f>
        <v>0</v>
      </c>
      <c r="K9" s="21">
        <f t="shared" ref="K9:K16" si="3">F9-J9</f>
        <v>0</v>
      </c>
      <c r="L9" s="22" t="s">
        <v>18</v>
      </c>
    </row>
    <row r="10" spans="1:12" ht="38.25" x14ac:dyDescent="0.25">
      <c r="A10" s="15" t="s">
        <v>21</v>
      </c>
      <c r="B10" s="16" t="s">
        <v>22</v>
      </c>
      <c r="C10" s="17">
        <v>0</v>
      </c>
      <c r="D10" s="17">
        <v>0</v>
      </c>
      <c r="E10" s="18">
        <v>13224</v>
      </c>
      <c r="F10" s="19">
        <f>C10*E10</f>
        <v>0</v>
      </c>
      <c r="G10" s="18">
        <f>1250*$C10</f>
        <v>0</v>
      </c>
      <c r="H10" s="18">
        <f>1500*$C10</f>
        <v>0</v>
      </c>
      <c r="I10" s="18">
        <f>1087*$C10</f>
        <v>0</v>
      </c>
      <c r="J10" s="20">
        <f t="shared" si="2"/>
        <v>0</v>
      </c>
      <c r="K10" s="21">
        <f t="shared" si="3"/>
        <v>0</v>
      </c>
      <c r="L10" s="22" t="s">
        <v>18</v>
      </c>
    </row>
    <row r="11" spans="1:12" ht="76.5" x14ac:dyDescent="0.25">
      <c r="A11" s="15" t="s">
        <v>23</v>
      </c>
      <c r="B11" s="16" t="s">
        <v>24</v>
      </c>
      <c r="C11" s="17">
        <v>0</v>
      </c>
      <c r="D11" s="17">
        <v>0</v>
      </c>
      <c r="E11" s="18">
        <v>13884</v>
      </c>
      <c r="F11" s="19">
        <f t="shared" ref="F11:F16" si="4">C11*E11</f>
        <v>0</v>
      </c>
      <c r="G11" s="18">
        <f t="shared" si="0"/>
        <v>0</v>
      </c>
      <c r="H11" s="18">
        <f t="shared" ref="H11:H14" si="5">1500*$C11</f>
        <v>0</v>
      </c>
      <c r="I11" s="18">
        <f t="shared" si="1"/>
        <v>0</v>
      </c>
      <c r="J11" s="20">
        <f t="shared" si="2"/>
        <v>0</v>
      </c>
      <c r="K11" s="21">
        <f t="shared" si="3"/>
        <v>0</v>
      </c>
      <c r="L11" s="22" t="s">
        <v>18</v>
      </c>
    </row>
    <row r="12" spans="1:12" ht="63.75" x14ac:dyDescent="0.25">
      <c r="A12" s="15" t="s">
        <v>25</v>
      </c>
      <c r="B12" s="16" t="s">
        <v>26</v>
      </c>
      <c r="C12" s="17">
        <v>0</v>
      </c>
      <c r="D12" s="17">
        <v>0</v>
      </c>
      <c r="E12" s="18">
        <v>16479</v>
      </c>
      <c r="F12" s="19">
        <f t="shared" si="4"/>
        <v>0</v>
      </c>
      <c r="G12" s="18">
        <f t="shared" si="0"/>
        <v>0</v>
      </c>
      <c r="H12" s="18">
        <f t="shared" si="5"/>
        <v>0</v>
      </c>
      <c r="I12" s="18">
        <f t="shared" si="1"/>
        <v>0</v>
      </c>
      <c r="J12" s="20">
        <f t="shared" si="2"/>
        <v>0</v>
      </c>
      <c r="K12" s="21">
        <f t="shared" si="3"/>
        <v>0</v>
      </c>
      <c r="L12" s="22" t="s">
        <v>18</v>
      </c>
    </row>
    <row r="13" spans="1:12" ht="76.5" x14ac:dyDescent="0.25">
      <c r="A13" s="15" t="s">
        <v>27</v>
      </c>
      <c r="B13" s="16" t="s">
        <v>28</v>
      </c>
      <c r="C13" s="17">
        <v>0</v>
      </c>
      <c r="D13" s="17">
        <v>0</v>
      </c>
      <c r="E13" s="18">
        <v>11709</v>
      </c>
      <c r="F13" s="19">
        <f t="shared" si="4"/>
        <v>0</v>
      </c>
      <c r="G13" s="18">
        <f t="shared" si="0"/>
        <v>0</v>
      </c>
      <c r="H13" s="18">
        <f t="shared" si="5"/>
        <v>0</v>
      </c>
      <c r="I13" s="18">
        <f t="shared" si="1"/>
        <v>0</v>
      </c>
      <c r="J13" s="20">
        <f t="shared" si="2"/>
        <v>0</v>
      </c>
      <c r="K13" s="21">
        <f t="shared" si="3"/>
        <v>0</v>
      </c>
      <c r="L13" s="22" t="s">
        <v>18</v>
      </c>
    </row>
    <row r="14" spans="1:12" ht="51" x14ac:dyDescent="0.25">
      <c r="A14" s="15" t="s">
        <v>29</v>
      </c>
      <c r="B14" s="16" t="s">
        <v>30</v>
      </c>
      <c r="C14" s="17">
        <v>0</v>
      </c>
      <c r="D14" s="17">
        <v>0</v>
      </c>
      <c r="E14" s="18">
        <v>11484</v>
      </c>
      <c r="F14" s="19">
        <f t="shared" si="4"/>
        <v>0</v>
      </c>
      <c r="G14" s="18">
        <f t="shared" si="0"/>
        <v>0</v>
      </c>
      <c r="H14" s="18">
        <f t="shared" si="5"/>
        <v>0</v>
      </c>
      <c r="I14" s="18">
        <f t="shared" si="1"/>
        <v>0</v>
      </c>
      <c r="J14" s="20">
        <f t="shared" si="2"/>
        <v>0</v>
      </c>
      <c r="K14" s="21">
        <f t="shared" si="3"/>
        <v>0</v>
      </c>
      <c r="L14" s="22" t="s">
        <v>18</v>
      </c>
    </row>
    <row r="15" spans="1:12" ht="89.25" x14ac:dyDescent="0.25">
      <c r="A15" s="15" t="s">
        <v>31</v>
      </c>
      <c r="B15" s="16" t="s">
        <v>32</v>
      </c>
      <c r="C15" s="17">
        <v>0</v>
      </c>
      <c r="D15" s="17">
        <v>0</v>
      </c>
      <c r="E15" s="18">
        <v>12984</v>
      </c>
      <c r="F15" s="19">
        <f t="shared" si="4"/>
        <v>0</v>
      </c>
      <c r="G15" s="18">
        <f t="shared" si="0"/>
        <v>0</v>
      </c>
      <c r="H15" s="18">
        <f>1500*$C15</f>
        <v>0</v>
      </c>
      <c r="I15" s="18">
        <f t="shared" si="1"/>
        <v>0</v>
      </c>
      <c r="J15" s="20">
        <f t="shared" si="2"/>
        <v>0</v>
      </c>
      <c r="K15" s="21">
        <f t="shared" si="3"/>
        <v>0</v>
      </c>
      <c r="L15" s="22" t="s">
        <v>18</v>
      </c>
    </row>
    <row r="16" spans="1:12" ht="38.25" x14ac:dyDescent="0.25">
      <c r="A16" s="15" t="s">
        <v>33</v>
      </c>
      <c r="B16" s="16" t="s">
        <v>34</v>
      </c>
      <c r="C16" s="17">
        <v>0</v>
      </c>
      <c r="D16" s="17">
        <v>0</v>
      </c>
      <c r="E16" s="18">
        <v>9234</v>
      </c>
      <c r="F16" s="19">
        <f t="shared" si="4"/>
        <v>0</v>
      </c>
      <c r="G16" s="18">
        <f t="shared" si="0"/>
        <v>0</v>
      </c>
      <c r="H16" s="18">
        <f>1500*$C16</f>
        <v>0</v>
      </c>
      <c r="I16" s="18">
        <f t="shared" si="1"/>
        <v>0</v>
      </c>
      <c r="J16" s="20">
        <f t="shared" si="2"/>
        <v>0</v>
      </c>
      <c r="K16" s="21">
        <f t="shared" si="3"/>
        <v>0</v>
      </c>
      <c r="L16" s="22" t="s">
        <v>18</v>
      </c>
    </row>
    <row r="17" spans="1:12" x14ac:dyDescent="0.25">
      <c r="A17" s="23"/>
      <c r="B17" s="24" t="s">
        <v>14</v>
      </c>
      <c r="C17" s="25">
        <f>SUM(C8:C16)</f>
        <v>4</v>
      </c>
      <c r="D17" s="25">
        <f>SUM(D8:D16)</f>
        <v>4</v>
      </c>
      <c r="E17" s="26">
        <f t="shared" ref="E17:K17" si="6">SUM(E8:E16)</f>
        <v>105051</v>
      </c>
      <c r="F17" s="26">
        <f>SUM(F8:F16)</f>
        <v>33276</v>
      </c>
      <c r="G17" s="26">
        <f t="shared" si="6"/>
        <v>5000</v>
      </c>
      <c r="H17" s="26">
        <f t="shared" si="6"/>
        <v>6000</v>
      </c>
      <c r="I17" s="26">
        <f t="shared" si="6"/>
        <v>4348</v>
      </c>
      <c r="J17" s="26">
        <f t="shared" si="6"/>
        <v>15348</v>
      </c>
      <c r="K17" s="26">
        <f t="shared" si="6"/>
        <v>17928</v>
      </c>
      <c r="L17" s="24" t="s">
        <v>18</v>
      </c>
    </row>
    <row r="18" spans="1:12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x14ac:dyDescent="0.25">
      <c r="A33" s="1"/>
      <c r="B33" s="1"/>
      <c r="C33" s="1"/>
      <c r="D33" s="1"/>
      <c r="E33" s="2"/>
      <c r="F33" s="2"/>
      <c r="G33" s="2"/>
      <c r="H33" s="2"/>
      <c r="I33" s="28" t="s">
        <v>35</v>
      </c>
      <c r="J33" s="28"/>
      <c r="K33" s="2"/>
      <c r="L33" s="1"/>
    </row>
  </sheetData>
  <mergeCells count="6">
    <mergeCell ref="A2:L2"/>
    <mergeCell ref="A3:L3"/>
    <mergeCell ref="A4:L4"/>
    <mergeCell ref="C6:F6"/>
    <mergeCell ref="G6:J6"/>
    <mergeCell ref="I33:J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3" workbookViewId="0">
      <selection activeCell="Q8" sqref="Q8"/>
    </sheetView>
  </sheetViews>
  <sheetFormatPr baseColWidth="10" defaultRowHeight="15" x14ac:dyDescent="0.25"/>
  <cols>
    <col min="4" max="4" width="16.28515625" customWidth="1"/>
    <col min="5" max="5" width="16.7109375" customWidth="1"/>
    <col min="6" max="6" width="16.85546875" customWidth="1"/>
    <col min="7" max="7" width="17.140625" customWidth="1"/>
    <col min="8" max="8" width="17.5703125" customWidth="1"/>
    <col min="9" max="9" width="16.42578125" customWidth="1"/>
    <col min="10" max="10" width="20" customWidth="1"/>
    <col min="11" max="11" width="20.140625" customWidth="1"/>
  </cols>
  <sheetData>
    <row r="1" spans="1:12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1"/>
    </row>
    <row r="2" spans="1:12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 t="str">
        <f>UPPER("RUTAS DE DISTRIBUCIÓN DE ANTIRRETROVIRALES VIHSIDA DEL MES DE FEBRERO DEL  AÑO 2024")</f>
        <v>RUTAS DE DISTRIBUCIÓN DE ANTIRRETROVIRALES VIHSIDA DEL MES DE FEBRERO DEL  AÑO 2024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1"/>
      <c r="B5" s="1"/>
      <c r="C5" s="4"/>
      <c r="D5" s="4"/>
      <c r="E5" s="5"/>
      <c r="F5" s="5"/>
      <c r="G5" s="5"/>
      <c r="H5" s="5"/>
      <c r="I5" s="5"/>
      <c r="J5" s="5"/>
      <c r="K5" s="5"/>
      <c r="L5" s="6"/>
    </row>
    <row r="6" spans="1:12" x14ac:dyDescent="0.25">
      <c r="A6" s="7"/>
      <c r="B6" s="8"/>
      <c r="C6" s="9" t="s">
        <v>2</v>
      </c>
      <c r="D6" s="9"/>
      <c r="E6" s="10"/>
      <c r="F6" s="10"/>
      <c r="G6" s="11" t="s">
        <v>3</v>
      </c>
      <c r="H6" s="12"/>
      <c r="I6" s="12"/>
      <c r="J6" s="12"/>
      <c r="K6" s="13" t="s">
        <v>4</v>
      </c>
      <c r="L6" s="14"/>
    </row>
    <row r="7" spans="1:12" ht="102" x14ac:dyDescent="0.25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4</v>
      </c>
      <c r="L7" s="13" t="s">
        <v>15</v>
      </c>
    </row>
    <row r="8" spans="1:12" ht="51" x14ac:dyDescent="0.25">
      <c r="A8" s="15" t="s">
        <v>16</v>
      </c>
      <c r="B8" s="16" t="s">
        <v>17</v>
      </c>
      <c r="C8" s="17">
        <v>2</v>
      </c>
      <c r="D8" s="17">
        <v>5</v>
      </c>
      <c r="E8" s="18">
        <v>8319</v>
      </c>
      <c r="F8" s="19">
        <f>C8*E8</f>
        <v>16638</v>
      </c>
      <c r="G8" s="18">
        <f t="shared" ref="G8:G16" si="0">1250*$C8</f>
        <v>2500</v>
      </c>
      <c r="H8" s="18">
        <f>1500*$C8</f>
        <v>3000</v>
      </c>
      <c r="I8" s="18">
        <f t="shared" ref="I8:I16" si="1">1087*$C8</f>
        <v>2174</v>
      </c>
      <c r="J8" s="20">
        <f>G8+H8+I8</f>
        <v>7674</v>
      </c>
      <c r="K8" s="21">
        <f>F8-J8</f>
        <v>8964</v>
      </c>
      <c r="L8" s="22" t="s">
        <v>18</v>
      </c>
    </row>
    <row r="9" spans="1:12" ht="51" x14ac:dyDescent="0.25">
      <c r="A9" s="15" t="s">
        <v>19</v>
      </c>
      <c r="B9" s="16" t="s">
        <v>20</v>
      </c>
      <c r="C9" s="17">
        <v>1</v>
      </c>
      <c r="D9" s="17">
        <v>1</v>
      </c>
      <c r="E9" s="18">
        <v>7734</v>
      </c>
      <c r="F9" s="19">
        <f>C9*E9</f>
        <v>7734</v>
      </c>
      <c r="G9" s="18">
        <f>1250*$C9</f>
        <v>1250</v>
      </c>
      <c r="H9" s="18">
        <f>1500*$C9</f>
        <v>1500</v>
      </c>
      <c r="I9" s="18">
        <f>1087*$C9</f>
        <v>1087</v>
      </c>
      <c r="J9" s="20">
        <f t="shared" ref="J9:J16" si="2">G9+H9+I9</f>
        <v>3837</v>
      </c>
      <c r="K9" s="21">
        <f t="shared" ref="K9:K16" si="3">F9-J9</f>
        <v>3897</v>
      </c>
      <c r="L9" s="22" t="s">
        <v>18</v>
      </c>
    </row>
    <row r="10" spans="1:12" ht="38.25" x14ac:dyDescent="0.25">
      <c r="A10" s="15" t="s">
        <v>21</v>
      </c>
      <c r="B10" s="16" t="s">
        <v>22</v>
      </c>
      <c r="C10" s="17">
        <v>2</v>
      </c>
      <c r="D10" s="17">
        <v>3</v>
      </c>
      <c r="E10" s="18">
        <v>13224</v>
      </c>
      <c r="F10" s="19">
        <f>C10*E10</f>
        <v>26448</v>
      </c>
      <c r="G10" s="18">
        <f>1250*$C10</f>
        <v>2500</v>
      </c>
      <c r="H10" s="18">
        <f>1500*$C10</f>
        <v>3000</v>
      </c>
      <c r="I10" s="18">
        <f>1087*$C10</f>
        <v>2174</v>
      </c>
      <c r="J10" s="20">
        <f t="shared" si="2"/>
        <v>7674</v>
      </c>
      <c r="K10" s="21">
        <f t="shared" si="3"/>
        <v>18774</v>
      </c>
      <c r="L10" s="22" t="s">
        <v>18</v>
      </c>
    </row>
    <row r="11" spans="1:12" ht="76.5" x14ac:dyDescent="0.25">
      <c r="A11" s="15" t="s">
        <v>23</v>
      </c>
      <c r="B11" s="16" t="s">
        <v>24</v>
      </c>
      <c r="C11" s="17">
        <v>1</v>
      </c>
      <c r="D11" s="17">
        <v>1</v>
      </c>
      <c r="E11" s="18">
        <v>13884</v>
      </c>
      <c r="F11" s="19">
        <f t="shared" ref="F11:F16" si="4">C11*E11</f>
        <v>13884</v>
      </c>
      <c r="G11" s="18">
        <f t="shared" si="0"/>
        <v>1250</v>
      </c>
      <c r="H11" s="18">
        <f t="shared" ref="H11:H14" si="5">1500*$C11</f>
        <v>1500</v>
      </c>
      <c r="I11" s="18">
        <f t="shared" si="1"/>
        <v>1087</v>
      </c>
      <c r="J11" s="20">
        <f t="shared" si="2"/>
        <v>3837</v>
      </c>
      <c r="K11" s="21">
        <f t="shared" si="3"/>
        <v>10047</v>
      </c>
      <c r="L11" s="22" t="s">
        <v>18</v>
      </c>
    </row>
    <row r="12" spans="1:12" ht="63.75" x14ac:dyDescent="0.25">
      <c r="A12" s="15" t="s">
        <v>25</v>
      </c>
      <c r="B12" s="16" t="s">
        <v>26</v>
      </c>
      <c r="C12" s="17">
        <v>1</v>
      </c>
      <c r="D12" s="17">
        <v>1</v>
      </c>
      <c r="E12" s="18">
        <v>16479</v>
      </c>
      <c r="F12" s="19">
        <f t="shared" si="4"/>
        <v>16479</v>
      </c>
      <c r="G12" s="18">
        <f t="shared" si="0"/>
        <v>1250</v>
      </c>
      <c r="H12" s="18">
        <f t="shared" si="5"/>
        <v>1500</v>
      </c>
      <c r="I12" s="18">
        <f t="shared" si="1"/>
        <v>1087</v>
      </c>
      <c r="J12" s="20">
        <f t="shared" si="2"/>
        <v>3837</v>
      </c>
      <c r="K12" s="21">
        <f t="shared" si="3"/>
        <v>12642</v>
      </c>
      <c r="L12" s="22" t="s">
        <v>18</v>
      </c>
    </row>
    <row r="13" spans="1:12" ht="76.5" x14ac:dyDescent="0.25">
      <c r="A13" s="15" t="s">
        <v>27</v>
      </c>
      <c r="B13" s="16" t="s">
        <v>28</v>
      </c>
      <c r="C13" s="17">
        <v>2</v>
      </c>
      <c r="D13" s="17">
        <v>3</v>
      </c>
      <c r="E13" s="18">
        <v>11709</v>
      </c>
      <c r="F13" s="19">
        <f t="shared" si="4"/>
        <v>23418</v>
      </c>
      <c r="G13" s="18">
        <f t="shared" si="0"/>
        <v>2500</v>
      </c>
      <c r="H13" s="18">
        <f t="shared" si="5"/>
        <v>3000</v>
      </c>
      <c r="I13" s="18">
        <f t="shared" si="1"/>
        <v>2174</v>
      </c>
      <c r="J13" s="20">
        <f t="shared" si="2"/>
        <v>7674</v>
      </c>
      <c r="K13" s="21">
        <f t="shared" si="3"/>
        <v>15744</v>
      </c>
      <c r="L13" s="22" t="s">
        <v>18</v>
      </c>
    </row>
    <row r="14" spans="1:12" ht="51" x14ac:dyDescent="0.25">
      <c r="A14" s="15" t="s">
        <v>29</v>
      </c>
      <c r="B14" s="16" t="s">
        <v>30</v>
      </c>
      <c r="C14" s="17">
        <v>2</v>
      </c>
      <c r="D14" s="17">
        <v>3</v>
      </c>
      <c r="E14" s="18">
        <v>11484</v>
      </c>
      <c r="F14" s="19">
        <f t="shared" si="4"/>
        <v>22968</v>
      </c>
      <c r="G14" s="18">
        <f t="shared" si="0"/>
        <v>2500</v>
      </c>
      <c r="H14" s="18">
        <f t="shared" si="5"/>
        <v>3000</v>
      </c>
      <c r="I14" s="18">
        <f t="shared" si="1"/>
        <v>2174</v>
      </c>
      <c r="J14" s="20">
        <f t="shared" si="2"/>
        <v>7674</v>
      </c>
      <c r="K14" s="21">
        <f t="shared" si="3"/>
        <v>15294</v>
      </c>
      <c r="L14" s="22" t="s">
        <v>18</v>
      </c>
    </row>
    <row r="15" spans="1:12" ht="89.25" x14ac:dyDescent="0.25">
      <c r="A15" s="15" t="s">
        <v>31</v>
      </c>
      <c r="B15" s="16" t="s">
        <v>32</v>
      </c>
      <c r="C15" s="17">
        <v>2</v>
      </c>
      <c r="D15" s="17">
        <v>3</v>
      </c>
      <c r="E15" s="18">
        <v>12984</v>
      </c>
      <c r="F15" s="19">
        <f t="shared" si="4"/>
        <v>25968</v>
      </c>
      <c r="G15" s="18">
        <f t="shared" si="0"/>
        <v>2500</v>
      </c>
      <c r="H15" s="18">
        <f>1500*$C15</f>
        <v>3000</v>
      </c>
      <c r="I15" s="18">
        <f t="shared" si="1"/>
        <v>2174</v>
      </c>
      <c r="J15" s="20">
        <f t="shared" si="2"/>
        <v>7674</v>
      </c>
      <c r="K15" s="21">
        <f t="shared" si="3"/>
        <v>18294</v>
      </c>
      <c r="L15" s="22" t="s">
        <v>18</v>
      </c>
    </row>
    <row r="16" spans="1:12" ht="38.25" x14ac:dyDescent="0.25">
      <c r="A16" s="15" t="s">
        <v>33</v>
      </c>
      <c r="B16" s="16" t="s">
        <v>34</v>
      </c>
      <c r="C16" s="17">
        <v>1</v>
      </c>
      <c r="D16" s="17">
        <v>1</v>
      </c>
      <c r="E16" s="18">
        <v>9234</v>
      </c>
      <c r="F16" s="19">
        <f t="shared" si="4"/>
        <v>9234</v>
      </c>
      <c r="G16" s="18">
        <f t="shared" si="0"/>
        <v>1250</v>
      </c>
      <c r="H16" s="18">
        <f>1500*$C16</f>
        <v>1500</v>
      </c>
      <c r="I16" s="18">
        <f t="shared" si="1"/>
        <v>1087</v>
      </c>
      <c r="J16" s="20">
        <f t="shared" si="2"/>
        <v>3837</v>
      </c>
      <c r="K16" s="21">
        <f t="shared" si="3"/>
        <v>5397</v>
      </c>
      <c r="L16" s="22" t="s">
        <v>18</v>
      </c>
    </row>
    <row r="17" spans="1:12" x14ac:dyDescent="0.25">
      <c r="A17" s="23"/>
      <c r="B17" s="24" t="s">
        <v>14</v>
      </c>
      <c r="C17" s="25">
        <f>SUM(C8:C16)</f>
        <v>14</v>
      </c>
      <c r="D17" s="25">
        <f>SUM(D8:D16)</f>
        <v>21</v>
      </c>
      <c r="E17" s="26">
        <f t="shared" ref="E17:K17" si="6">SUM(E8:E16)</f>
        <v>105051</v>
      </c>
      <c r="F17" s="26">
        <f>SUM(F8:F16)</f>
        <v>162771</v>
      </c>
      <c r="G17" s="26">
        <f t="shared" si="6"/>
        <v>17500</v>
      </c>
      <c r="H17" s="26">
        <f t="shared" si="6"/>
        <v>21000</v>
      </c>
      <c r="I17" s="26">
        <f t="shared" si="6"/>
        <v>15218</v>
      </c>
      <c r="J17" s="26">
        <f t="shared" si="6"/>
        <v>53718</v>
      </c>
      <c r="K17" s="26">
        <f t="shared" si="6"/>
        <v>109053</v>
      </c>
      <c r="L17" s="24" t="s">
        <v>18</v>
      </c>
    </row>
    <row r="18" spans="1:12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x14ac:dyDescent="0.25">
      <c r="A20" s="27"/>
      <c r="B20" s="27"/>
      <c r="C20" s="27"/>
      <c r="D20" s="27"/>
      <c r="E20" s="27"/>
      <c r="F20" s="27"/>
      <c r="G20" s="27" t="s">
        <v>36</v>
      </c>
      <c r="H20" s="27"/>
      <c r="I20" s="27"/>
      <c r="J20" s="27"/>
      <c r="K20" s="27"/>
      <c r="L20" s="27"/>
    </row>
    <row r="21" spans="1:12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x14ac:dyDescent="0.25">
      <c r="A33" s="1"/>
      <c r="B33" s="1"/>
      <c r="C33" s="1"/>
      <c r="D33" s="1"/>
      <c r="E33" s="2"/>
      <c r="F33" s="2"/>
      <c r="G33" s="2"/>
      <c r="H33" s="2"/>
      <c r="I33" s="28" t="s">
        <v>35</v>
      </c>
      <c r="J33" s="28"/>
      <c r="K33" s="2"/>
      <c r="L33" s="1"/>
    </row>
  </sheetData>
  <mergeCells count="6">
    <mergeCell ref="A2:L2"/>
    <mergeCell ref="A3:L3"/>
    <mergeCell ref="A4:L4"/>
    <mergeCell ref="C6:F6"/>
    <mergeCell ref="G6:J6"/>
    <mergeCell ref="I33:J3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O8" sqref="O8"/>
    </sheetView>
  </sheetViews>
  <sheetFormatPr baseColWidth="10" defaultRowHeight="15" x14ac:dyDescent="0.25"/>
  <cols>
    <col min="5" max="5" width="16.5703125" customWidth="1"/>
    <col min="6" max="6" width="20" customWidth="1"/>
    <col min="7" max="7" width="14.28515625" customWidth="1"/>
    <col min="8" max="8" width="20.5703125" customWidth="1"/>
    <col min="9" max="9" width="17.42578125" customWidth="1"/>
    <col min="10" max="10" width="18.42578125" customWidth="1"/>
    <col min="11" max="11" width="17.7109375" customWidth="1"/>
    <col min="12" max="12" width="18.28515625" customWidth="1"/>
  </cols>
  <sheetData>
    <row r="1" spans="1:12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1"/>
    </row>
    <row r="2" spans="1:12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 t="str">
        <f>UPPER("RUTAS DE DISTRIBUCIÓN DE ANTIRRETROVIRALES VIHSIDA DEL MES DEMARZO DEL  AÑO 2024")</f>
        <v>RUTAS DE DISTRIBUCIÓN DE ANTIRRETROVIRALES VIHSIDA DEL MES DEMARZO DEL  AÑO 2024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1"/>
      <c r="B5" s="1"/>
      <c r="C5" s="4"/>
      <c r="D5" s="4"/>
      <c r="E5" s="5"/>
      <c r="F5" s="5"/>
      <c r="G5" s="5"/>
      <c r="H5" s="5"/>
      <c r="I5" s="5"/>
      <c r="J5" s="5"/>
      <c r="K5" s="5"/>
      <c r="L5" s="6"/>
    </row>
    <row r="6" spans="1:12" x14ac:dyDescent="0.25">
      <c r="A6" s="7"/>
      <c r="B6" s="8"/>
      <c r="C6" s="9" t="s">
        <v>2</v>
      </c>
      <c r="D6" s="9"/>
      <c r="E6" s="10"/>
      <c r="F6" s="10"/>
      <c r="G6" s="11" t="s">
        <v>3</v>
      </c>
      <c r="H6" s="12"/>
      <c r="I6" s="12"/>
      <c r="J6" s="12"/>
      <c r="K6" s="13" t="s">
        <v>4</v>
      </c>
      <c r="L6" s="14"/>
    </row>
    <row r="7" spans="1:12" ht="102" x14ac:dyDescent="0.25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4</v>
      </c>
      <c r="L7" s="13" t="s">
        <v>15</v>
      </c>
    </row>
    <row r="8" spans="1:12" ht="51" x14ac:dyDescent="0.25">
      <c r="A8" s="15" t="s">
        <v>16</v>
      </c>
      <c r="B8" s="16" t="s">
        <v>17</v>
      </c>
      <c r="C8" s="17">
        <v>1</v>
      </c>
      <c r="D8" s="17">
        <v>2</v>
      </c>
      <c r="E8" s="18">
        <v>8319</v>
      </c>
      <c r="F8" s="19">
        <f>C8*E8</f>
        <v>8319</v>
      </c>
      <c r="G8" s="18">
        <f t="shared" ref="G8:G16" si="0">1250*$C8</f>
        <v>1250</v>
      </c>
      <c r="H8" s="18">
        <f>1500*$C8</f>
        <v>1500</v>
      </c>
      <c r="I8" s="18">
        <f t="shared" ref="I8:I16" si="1">1087*$C8</f>
        <v>1087</v>
      </c>
      <c r="J8" s="20">
        <f>G8+H8+I8</f>
        <v>3837</v>
      </c>
      <c r="K8" s="21">
        <f>F8-J8</f>
        <v>4482</v>
      </c>
      <c r="L8" s="22" t="s">
        <v>18</v>
      </c>
    </row>
    <row r="9" spans="1:12" ht="51" x14ac:dyDescent="0.25">
      <c r="A9" s="15" t="s">
        <v>19</v>
      </c>
      <c r="B9" s="16" t="s">
        <v>20</v>
      </c>
      <c r="C9" s="17">
        <v>1</v>
      </c>
      <c r="D9" s="17">
        <v>1</v>
      </c>
      <c r="E9" s="18">
        <v>7734</v>
      </c>
      <c r="F9" s="19">
        <f>C9*E9</f>
        <v>7734</v>
      </c>
      <c r="G9" s="18">
        <f>1250*$C9</f>
        <v>1250</v>
      </c>
      <c r="H9" s="18">
        <f>1500*$C9</f>
        <v>1500</v>
      </c>
      <c r="I9" s="18">
        <f>1087*$C9</f>
        <v>1087</v>
      </c>
      <c r="J9" s="20">
        <f t="shared" ref="J9:J16" si="2">G9+H9+I9</f>
        <v>3837</v>
      </c>
      <c r="K9" s="21">
        <f t="shared" ref="K9:K16" si="3">F9-J9</f>
        <v>3897</v>
      </c>
      <c r="L9" s="22" t="s">
        <v>18</v>
      </c>
    </row>
    <row r="10" spans="1:12" ht="38.25" x14ac:dyDescent="0.25">
      <c r="A10" s="15" t="s">
        <v>21</v>
      </c>
      <c r="B10" s="16" t="s">
        <v>22</v>
      </c>
      <c r="C10" s="17">
        <v>0</v>
      </c>
      <c r="D10" s="17">
        <v>0</v>
      </c>
      <c r="E10" s="18">
        <v>13224</v>
      </c>
      <c r="F10" s="19">
        <f>C10*E10</f>
        <v>0</v>
      </c>
      <c r="G10" s="18">
        <f>1250*$C10</f>
        <v>0</v>
      </c>
      <c r="H10" s="18">
        <f>1500*$C10</f>
        <v>0</v>
      </c>
      <c r="I10" s="18">
        <f>1087*$C10</f>
        <v>0</v>
      </c>
      <c r="J10" s="20">
        <f t="shared" si="2"/>
        <v>0</v>
      </c>
      <c r="K10" s="21">
        <f t="shared" si="3"/>
        <v>0</v>
      </c>
      <c r="L10" s="22" t="s">
        <v>18</v>
      </c>
    </row>
    <row r="11" spans="1:12" ht="76.5" x14ac:dyDescent="0.25">
      <c r="A11" s="15" t="s">
        <v>23</v>
      </c>
      <c r="B11" s="16" t="s">
        <v>24</v>
      </c>
      <c r="C11" s="17">
        <v>0</v>
      </c>
      <c r="D11" s="17">
        <v>0</v>
      </c>
      <c r="E11" s="18">
        <v>13884</v>
      </c>
      <c r="F11" s="19">
        <f t="shared" ref="F11:F16" si="4">C11*E11</f>
        <v>0</v>
      </c>
      <c r="G11" s="18">
        <f t="shared" si="0"/>
        <v>0</v>
      </c>
      <c r="H11" s="18">
        <f t="shared" ref="H11:H14" si="5">1500*$C11</f>
        <v>0</v>
      </c>
      <c r="I11" s="18">
        <f t="shared" si="1"/>
        <v>0</v>
      </c>
      <c r="J11" s="20">
        <f t="shared" si="2"/>
        <v>0</v>
      </c>
      <c r="K11" s="21">
        <f t="shared" si="3"/>
        <v>0</v>
      </c>
      <c r="L11" s="22" t="s">
        <v>18</v>
      </c>
    </row>
    <row r="12" spans="1:12" ht="63.75" x14ac:dyDescent="0.25">
      <c r="A12" s="15" t="s">
        <v>25</v>
      </c>
      <c r="B12" s="16" t="s">
        <v>26</v>
      </c>
      <c r="C12" s="17">
        <v>1</v>
      </c>
      <c r="D12" s="17">
        <v>1</v>
      </c>
      <c r="E12" s="18">
        <v>16479</v>
      </c>
      <c r="F12" s="19">
        <f t="shared" si="4"/>
        <v>16479</v>
      </c>
      <c r="G12" s="18">
        <f t="shared" si="0"/>
        <v>1250</v>
      </c>
      <c r="H12" s="18">
        <f t="shared" si="5"/>
        <v>1500</v>
      </c>
      <c r="I12" s="18">
        <f t="shared" si="1"/>
        <v>1087</v>
      </c>
      <c r="J12" s="20">
        <f t="shared" si="2"/>
        <v>3837</v>
      </c>
      <c r="K12" s="21">
        <f t="shared" si="3"/>
        <v>12642</v>
      </c>
      <c r="L12" s="22" t="s">
        <v>18</v>
      </c>
    </row>
    <row r="13" spans="1:12" ht="76.5" x14ac:dyDescent="0.25">
      <c r="A13" s="15" t="s">
        <v>27</v>
      </c>
      <c r="B13" s="16" t="s">
        <v>28</v>
      </c>
      <c r="C13" s="17">
        <v>0</v>
      </c>
      <c r="D13" s="17">
        <v>0</v>
      </c>
      <c r="E13" s="18">
        <v>11709</v>
      </c>
      <c r="F13" s="19">
        <f t="shared" si="4"/>
        <v>0</v>
      </c>
      <c r="G13" s="18">
        <f t="shared" si="0"/>
        <v>0</v>
      </c>
      <c r="H13" s="18">
        <f t="shared" si="5"/>
        <v>0</v>
      </c>
      <c r="I13" s="18">
        <f t="shared" si="1"/>
        <v>0</v>
      </c>
      <c r="J13" s="20">
        <f t="shared" si="2"/>
        <v>0</v>
      </c>
      <c r="K13" s="21">
        <f t="shared" si="3"/>
        <v>0</v>
      </c>
      <c r="L13" s="22" t="s">
        <v>18</v>
      </c>
    </row>
    <row r="14" spans="1:12" ht="51" x14ac:dyDescent="0.25">
      <c r="A14" s="15" t="s">
        <v>29</v>
      </c>
      <c r="B14" s="16" t="s">
        <v>30</v>
      </c>
      <c r="C14" s="17">
        <v>0</v>
      </c>
      <c r="D14" s="17">
        <v>0</v>
      </c>
      <c r="E14" s="18">
        <v>11484</v>
      </c>
      <c r="F14" s="19">
        <f t="shared" si="4"/>
        <v>0</v>
      </c>
      <c r="G14" s="18">
        <f t="shared" si="0"/>
        <v>0</v>
      </c>
      <c r="H14" s="18">
        <f t="shared" si="5"/>
        <v>0</v>
      </c>
      <c r="I14" s="18">
        <f t="shared" si="1"/>
        <v>0</v>
      </c>
      <c r="J14" s="20">
        <f t="shared" si="2"/>
        <v>0</v>
      </c>
      <c r="K14" s="21">
        <f t="shared" si="3"/>
        <v>0</v>
      </c>
      <c r="L14" s="22" t="s">
        <v>18</v>
      </c>
    </row>
    <row r="15" spans="1:12" ht="89.25" x14ac:dyDescent="0.25">
      <c r="A15" s="15" t="s">
        <v>31</v>
      </c>
      <c r="B15" s="16" t="s">
        <v>32</v>
      </c>
      <c r="C15" s="17">
        <v>0</v>
      </c>
      <c r="D15" s="17">
        <v>0</v>
      </c>
      <c r="E15" s="18">
        <v>12984</v>
      </c>
      <c r="F15" s="19">
        <f t="shared" si="4"/>
        <v>0</v>
      </c>
      <c r="G15" s="18">
        <f t="shared" si="0"/>
        <v>0</v>
      </c>
      <c r="H15" s="18">
        <f>1500*$C15</f>
        <v>0</v>
      </c>
      <c r="I15" s="18">
        <f t="shared" si="1"/>
        <v>0</v>
      </c>
      <c r="J15" s="20">
        <f t="shared" si="2"/>
        <v>0</v>
      </c>
      <c r="K15" s="21">
        <f t="shared" si="3"/>
        <v>0</v>
      </c>
      <c r="L15" s="22" t="s">
        <v>18</v>
      </c>
    </row>
    <row r="16" spans="1:12" ht="38.25" x14ac:dyDescent="0.25">
      <c r="A16" s="15" t="s">
        <v>33</v>
      </c>
      <c r="B16" s="16" t="s">
        <v>34</v>
      </c>
      <c r="C16" s="17">
        <v>0</v>
      </c>
      <c r="D16" s="17">
        <v>0</v>
      </c>
      <c r="E16" s="18">
        <v>9234</v>
      </c>
      <c r="F16" s="19">
        <f t="shared" si="4"/>
        <v>0</v>
      </c>
      <c r="G16" s="18">
        <f t="shared" si="0"/>
        <v>0</v>
      </c>
      <c r="H16" s="18">
        <f>1500*$C16</f>
        <v>0</v>
      </c>
      <c r="I16" s="18">
        <f t="shared" si="1"/>
        <v>0</v>
      </c>
      <c r="J16" s="20">
        <f t="shared" si="2"/>
        <v>0</v>
      </c>
      <c r="K16" s="21">
        <f t="shared" si="3"/>
        <v>0</v>
      </c>
      <c r="L16" s="22" t="s">
        <v>18</v>
      </c>
    </row>
    <row r="17" spans="1:12" x14ac:dyDescent="0.25">
      <c r="A17" s="23"/>
      <c r="B17" s="24" t="s">
        <v>14</v>
      </c>
      <c r="C17" s="25">
        <f>SUM(C8:C16)</f>
        <v>3</v>
      </c>
      <c r="D17" s="25">
        <f>SUM(D8:D16)</f>
        <v>4</v>
      </c>
      <c r="E17" s="26">
        <f t="shared" ref="E17:K17" si="6">SUM(E8:E16)</f>
        <v>105051</v>
      </c>
      <c r="F17" s="26">
        <f>SUM(F8:F16)</f>
        <v>32532</v>
      </c>
      <c r="G17" s="26">
        <f t="shared" si="6"/>
        <v>3750</v>
      </c>
      <c r="H17" s="26">
        <f t="shared" si="6"/>
        <v>4500</v>
      </c>
      <c r="I17" s="26">
        <f t="shared" si="6"/>
        <v>3261</v>
      </c>
      <c r="J17" s="26">
        <f t="shared" si="6"/>
        <v>11511</v>
      </c>
      <c r="K17" s="26">
        <f t="shared" si="6"/>
        <v>21021</v>
      </c>
      <c r="L17" s="24" t="s">
        <v>18</v>
      </c>
    </row>
    <row r="18" spans="1:12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x14ac:dyDescent="0.25">
      <c r="A20" s="27"/>
      <c r="B20" s="27"/>
      <c r="C20" s="27"/>
      <c r="D20" s="27"/>
      <c r="E20" s="27"/>
      <c r="F20" s="27"/>
      <c r="G20" s="27" t="s">
        <v>36</v>
      </c>
      <c r="H20" s="27"/>
      <c r="I20" s="27"/>
      <c r="J20" s="27"/>
      <c r="K20" s="27"/>
      <c r="L20" s="27"/>
    </row>
    <row r="21" spans="1:12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x14ac:dyDescent="0.25">
      <c r="A33" s="1"/>
      <c r="B33" s="1"/>
      <c r="C33" s="1"/>
      <c r="D33" s="1"/>
      <c r="E33" s="2"/>
      <c r="F33" s="2"/>
      <c r="G33" s="2"/>
      <c r="H33" s="2"/>
      <c r="I33" s="28" t="s">
        <v>35</v>
      </c>
      <c r="J33" s="28"/>
      <c r="K33" s="2"/>
      <c r="L33" s="1"/>
    </row>
  </sheetData>
  <mergeCells count="6">
    <mergeCell ref="A2:L2"/>
    <mergeCell ref="A3:L3"/>
    <mergeCell ref="A4:L4"/>
    <mergeCell ref="C6:F6"/>
    <mergeCell ref="G6:J6"/>
    <mergeCell ref="I33:J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Daniel Jimenez Magdaleno</dc:creator>
  <cp:lastModifiedBy>Jose Daniel Jimenez Magdaleno</cp:lastModifiedBy>
  <dcterms:created xsi:type="dcterms:W3CDTF">2024-04-04T18:02:51Z</dcterms:created>
  <dcterms:modified xsi:type="dcterms:W3CDTF">2024-04-04T18:07:56Z</dcterms:modified>
</cp:coreProperties>
</file>