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2\Documentos Cargados al portal\Financiero\Enero\"/>
    </mc:Choice>
  </mc:AlternateContent>
  <bookViews>
    <workbookView xWindow="600" yWindow="645" windowWidth="28035" windowHeight="117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Hoja1!$A$1:$E$52</definedName>
  </definedNames>
  <calcPr calcId="152511"/>
</workbook>
</file>

<file path=xl/calcChain.xml><?xml version="1.0" encoding="utf-8"?>
<calcChain xmlns="http://schemas.openxmlformats.org/spreadsheetml/2006/main">
  <c r="E38" i="1" l="1"/>
  <c r="E37" i="1"/>
  <c r="E36" i="1"/>
  <c r="E33" i="1"/>
  <c r="E29" i="1"/>
  <c r="E28" i="1"/>
  <c r="E22" i="1"/>
  <c r="E21" i="1"/>
  <c r="E19" i="1"/>
  <c r="E18" i="1"/>
  <c r="E17" i="1"/>
  <c r="E14" i="1"/>
  <c r="E13" i="1"/>
  <c r="E12" i="1"/>
  <c r="E11" i="1"/>
  <c r="E23" i="1" l="1"/>
  <c r="E15" i="1"/>
  <c r="E24" i="1" s="1"/>
  <c r="E39" i="1"/>
  <c r="E30" i="1"/>
  <c r="E34" i="1" s="1"/>
  <c r="E40" i="1" l="1"/>
</calcChain>
</file>

<file path=xl/sharedStrings.xml><?xml version="1.0" encoding="utf-8"?>
<sst xmlns="http://schemas.openxmlformats.org/spreadsheetml/2006/main" count="46" uniqueCount="44">
  <si>
    <t>PROGRAMA DE MEDICAMENTOS ESENCIALES</t>
  </si>
  <si>
    <t>CENTRAL DE APOYO LOGISTICO ( PROMESE/CAL )</t>
  </si>
  <si>
    <t>Balance General</t>
  </si>
  <si>
    <t>Al 31 de Enero del 2022</t>
  </si>
  <si>
    <t>(Valores en RD$)</t>
  </si>
  <si>
    <t>Fecha de Carga: 8/01/2022     1:59 pm</t>
  </si>
  <si>
    <t>ACTIVOS</t>
  </si>
  <si>
    <t>Activos Corrientes</t>
  </si>
  <si>
    <t>Efectivo y Caja y Bancos</t>
  </si>
  <si>
    <t>Cuentas Por Cobrar</t>
  </si>
  <si>
    <t>Inventarios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</si>
  <si>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</si>
  <si>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</si>
  <si>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</si>
  <si>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</si>
  <si>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</si>
  <si>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</si>
  <si>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</si>
  <si>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</si>
  <si>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</si>
  <si>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</si>
  <si>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</si>
  <si>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</si>
  <si>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</si>
  <si>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</si>
  <si>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</si>
  <si>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</si>
  <si>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</si>
  <si>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</si>
  <si>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</si>
  <si>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</si>
  <si>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</si>
  <si>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</si>
  <si>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</si>
  <si>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</si>
  <si>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FELIZ</t>
  </si>
  <si>
    <t>LICDA. JESUCITA FELIZ</t>
  </si>
  <si>
    <t>DIVISION DE CONTABILIDAD</t>
  </si>
  <si>
    <t>DEPARTAMENTO FINANCIERO</t>
  </si>
  <si>
    <t>PREPARADO POR</t>
  </si>
  <si>
    <t>REVISADO POR</t>
  </si>
  <si>
    <t>LICDA. GEORGINA VICTORIANO MORENO</t>
  </si>
  <si>
    <t>DIRECTORA ADMINISTRATIVO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</si>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</sst>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0" xfId="2" applyFont="1"/>
    <xf numFmtId="0" fontId="2" fillId="0" borderId="0" xfId="2"/>
    <xf numFmtId="0" fontId="1" fillId="0" borderId="0" xfId="0" applyFont="1"/>
    <xf numFmtId="0" fontId="6" fillId="0" borderId="0" xfId="0" applyFont="1"/>
    <xf numFmtId="0" fontId="7" fillId="0" borderId="0" xfId="2" applyFont="1" applyAlignment="1">
      <alignment horizontal="center"/>
    </xf>
    <xf numFmtId="0" fontId="8" fillId="0" borderId="0" xfId="2" applyFont="1"/>
    <xf numFmtId="0" fontId="7" fillId="0" borderId="0" xfId="2" applyFont="1" applyAlignment="1"/>
    <xf numFmtId="0" fontId="10" fillId="2" borderId="0" xfId="0" applyFont="1" applyFill="1" applyAlignment="1">
      <alignment horizontal="center"/>
    </xf>
    <xf numFmtId="44" fontId="6" fillId="0" borderId="0" xfId="0" applyNumberFormat="1" applyFont="1"/>
    <xf numFmtId="0" fontId="5" fillId="3" borderId="0" xfId="0" applyFont="1" applyFill="1" applyAlignment="1">
      <alignment horizontal="center"/>
    </xf>
    <xf numFmtId="44" fontId="11" fillId="0" borderId="0" xfId="0" applyNumberFormat="1" applyFont="1"/>
    <xf numFmtId="43" fontId="0" fillId="0" borderId="0" xfId="1" applyFont="1"/>
    <xf numFmtId="44" fontId="12" fillId="0" borderId="0" xfId="0" applyNumberFormat="1" applyFont="1"/>
    <xf numFmtId="0" fontId="6" fillId="0" borderId="0" xfId="0" applyFont="1" applyFill="1"/>
    <xf numFmtId="0" fontId="6" fillId="4" borderId="0" xfId="0" applyFont="1" applyFill="1"/>
    <xf numFmtId="44" fontId="11" fillId="0" borderId="1" xfId="0" applyNumberFormat="1" applyFont="1" applyBorder="1"/>
    <xf numFmtId="0" fontId="5" fillId="3" borderId="0" xfId="0" applyFont="1" applyFill="1"/>
    <xf numFmtId="44" fontId="13" fillId="3" borderId="0" xfId="0" applyNumberFormat="1" applyFont="1" applyFill="1"/>
    <xf numFmtId="44" fontId="11" fillId="0" borderId="0" xfId="0" applyNumberFormat="1" applyFont="1" applyFill="1"/>
    <xf numFmtId="44" fontId="0" fillId="0" borderId="0" xfId="0" applyNumberFormat="1"/>
    <xf numFmtId="0" fontId="0" fillId="0" borderId="0" xfId="0" applyFill="1"/>
    <xf numFmtId="44" fontId="11" fillId="0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44" fontId="13" fillId="2" borderId="2" xfId="0" applyNumberFormat="1" applyFont="1" applyFill="1" applyBorder="1"/>
    <xf numFmtId="44" fontId="0" fillId="0" borderId="0" xfId="0" applyNumberFormat="1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14" fillId="0" borderId="0" xfId="0" applyFont="1"/>
    <xf numFmtId="0" fontId="6" fillId="0" borderId="1" xfId="0" applyFont="1" applyBorder="1" applyAlignment="1"/>
    <xf numFmtId="0" fontId="6" fillId="0" borderId="0" xfId="0" applyFont="1" applyBorder="1" applyAlignment="1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17" fontId="5" fillId="0" borderId="0" xfId="0" quotePrefix="1" applyNumberFormat="1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1562100</xdr:colOff>
      <xdr:row>3</xdr:row>
      <xdr:rowOff>137582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257175" y="76200"/>
          <a:ext cx="1562100" cy="65193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560915</xdr:colOff>
      <xdr:row>0</xdr:row>
      <xdr:rowOff>85726</xdr:rowOff>
    </xdr:from>
    <xdr:to>
      <xdr:col>4</xdr:col>
      <xdr:colOff>1990724</xdr:colOff>
      <xdr:row>3</xdr:row>
      <xdr:rowOff>180976</xdr:rowOff>
    </xdr:to>
    <xdr:pic>
      <xdr:nvPicPr>
        <xdr:cNvPr id="3" name="Picture 1" descr="Logo Pequeño Farmacia del Puebl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9690" y="85726"/>
          <a:ext cx="1429809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ando.laura\AppData\Local\Microsoft\Windows\INetCache\Content.Outlook\E664G1IX\BALANCE%20GENERAL%20202201%20Base%20de%20Calcu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EST. RESULTADO"/>
      <sheetName val="CXC"/>
      <sheetName val="CXC-ENE-22"/>
      <sheetName val="INGRESOS Y EGRESOS"/>
      <sheetName val="Res. Cuantitativo"/>
      <sheetName val="Informatica Ene.22"/>
      <sheetName val="Activo Fijo"/>
      <sheetName val="Seguros Ene-2022"/>
      <sheetName val="ANTICIPO"/>
      <sheetName val="ESTADO CXP"/>
      <sheetName val="Alm. ciudad"/>
      <sheetName val="alm. miscelaneo"/>
      <sheetName val="Herramientas"/>
      <sheetName val="gastos"/>
      <sheetName val="Depositos fp"/>
    </sheetNames>
    <sheetDataSet>
      <sheetData sheetId="0"/>
      <sheetData sheetId="1">
        <row r="11">
          <cell r="F11">
            <v>1180425.8200000003</v>
          </cell>
        </row>
        <row r="90">
          <cell r="F90">
            <v>1619751316.6000001</v>
          </cell>
        </row>
        <row r="115">
          <cell r="F115">
            <v>5868032509.0799999</v>
          </cell>
        </row>
        <row r="127">
          <cell r="F127">
            <v>92366876.662054822</v>
          </cell>
        </row>
        <row r="152">
          <cell r="F152">
            <v>85982358.150000066</v>
          </cell>
        </row>
        <row r="156">
          <cell r="F156">
            <v>8759532.4505737722</v>
          </cell>
        </row>
        <row r="183">
          <cell r="F183">
            <v>11681192.59</v>
          </cell>
        </row>
        <row r="192">
          <cell r="F192">
            <v>1490470558.3400002</v>
          </cell>
        </row>
        <row r="193">
          <cell r="F193">
            <v>34501846.719999999</v>
          </cell>
        </row>
        <row r="194">
          <cell r="F194">
            <v>72670721.909999996</v>
          </cell>
        </row>
        <row r="197">
          <cell r="F197">
            <v>47411683.239999987</v>
          </cell>
        </row>
        <row r="205">
          <cell r="F205">
            <v>13227337.779999999</v>
          </cell>
        </row>
        <row r="208">
          <cell r="F208">
            <v>115202834</v>
          </cell>
        </row>
        <row r="209">
          <cell r="F209">
            <v>5797421150.6999998</v>
          </cell>
        </row>
        <row r="210">
          <cell r="F210">
            <v>116848078.65612701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tabSelected="1" topLeftCell="A5" workbookViewId="0">
      <selection sqref="A1:E38"/>
    </sheetView>
  </sheetViews>
  <sheetFormatPr baseColWidth="10" defaultRowHeight="15" x14ac:dyDescent="0.25"/>
  <cols>
    <col min="1" max="1" width="3.85546875" customWidth="1"/>
    <col min="2" max="2" width="43.28515625" customWidth="1"/>
    <col min="3" max="3" width="25.7109375" customWidth="1"/>
    <col min="4" max="4" width="28.28515625" customWidth="1"/>
    <col min="5" max="5" width="31.28515625" style="20" customWidth="1"/>
    <col min="6" max="6" width="23.7109375" customWidth="1"/>
  </cols>
  <sheetData>
    <row r="1" spans="2:10" s="2" customFormat="1" x14ac:dyDescent="0.2">
      <c r="B1" s="1"/>
      <c r="C1" s="1"/>
      <c r="D1" s="1"/>
      <c r="E1" s="1"/>
    </row>
    <row r="2" spans="2:10" s="2" customFormat="1" ht="15.75" x14ac:dyDescent="0.2">
      <c r="B2" s="48" t="s">
        <v>0</v>
      </c>
      <c r="C2" s="48"/>
      <c r="D2" s="48"/>
      <c r="E2" s="48"/>
    </row>
    <row r="3" spans="2:10" s="2" customFormat="1" ht="15.75" x14ac:dyDescent="0.25">
      <c r="B3" s="49" t="s">
        <v>1</v>
      </c>
      <c r="C3" s="49"/>
      <c r="D3" s="49"/>
      <c r="E3" s="49"/>
    </row>
    <row r="4" spans="2:10" s="2" customFormat="1" ht="15.75" x14ac:dyDescent="0.25">
      <c r="B4" s="49" t="s">
        <v>2</v>
      </c>
      <c r="C4" s="49"/>
      <c r="D4" s="49"/>
      <c r="E4" s="49"/>
    </row>
    <row r="5" spans="2:10" s="3" customFormat="1" ht="15.75" x14ac:dyDescent="0.25">
      <c r="B5" s="49" t="s">
        <v>3</v>
      </c>
      <c r="C5" s="49"/>
      <c r="D5" s="49"/>
      <c r="E5" s="49"/>
    </row>
    <row r="6" spans="2:10" s="2" customFormat="1" ht="15.75" x14ac:dyDescent="0.25">
      <c r="B6" s="49" t="s">
        <v>4</v>
      </c>
      <c r="C6" s="49"/>
      <c r="D6" s="49"/>
      <c r="E6" s="49"/>
    </row>
    <row r="7" spans="2:10" s="6" customFormat="1" ht="15.75" x14ac:dyDescent="0.25">
      <c r="B7" s="50">
        <v>44562</v>
      </c>
      <c r="C7" s="50"/>
      <c r="D7" s="4"/>
      <c r="E7" s="4"/>
      <c r="F7" s="5"/>
      <c r="G7" s="5"/>
      <c r="H7" s="5"/>
      <c r="J7" s="7"/>
    </row>
    <row r="8" spans="2:10" s="6" customFormat="1" ht="15.75" x14ac:dyDescent="0.25">
      <c r="B8" s="46" t="s">
        <v>5</v>
      </c>
      <c r="C8" s="46"/>
      <c r="D8" s="4"/>
      <c r="E8" s="4"/>
      <c r="F8" s="5"/>
      <c r="G8" s="5"/>
      <c r="H8" s="5"/>
      <c r="J8" s="7"/>
    </row>
    <row r="9" spans="2:10" ht="15.75" x14ac:dyDescent="0.25">
      <c r="B9" s="8" t="s">
        <v>6</v>
      </c>
      <c r="C9" s="8"/>
      <c r="D9" s="4"/>
      <c r="E9" s="9"/>
    </row>
    <row r="10" spans="2:10" ht="15.75" x14ac:dyDescent="0.25">
      <c r="B10" s="10" t="s">
        <v>7</v>
      </c>
      <c r="C10" s="10"/>
      <c r="D10" s="4"/>
      <c r="E10" s="9"/>
    </row>
    <row r="11" spans="2:10" ht="17.25" x14ac:dyDescent="0.3">
      <c r="B11" s="4" t="s">
        <v>8</v>
      </c>
      <c r="C11" s="4"/>
      <c r="D11" s="4"/>
      <c r="E11" s="11">
        <f>'[1]Balance det.'!F11</f>
        <v>1180425.8200000003</v>
      </c>
      <c r="F11" s="12"/>
    </row>
    <row r="12" spans="2:10" ht="17.25" x14ac:dyDescent="0.3">
      <c r="B12" s="4" t="s">
        <v>9</v>
      </c>
      <c r="C12" s="4"/>
      <c r="D12" s="4"/>
      <c r="E12" s="13">
        <f>+'[1]Balance det.'!F90</f>
        <v>1619751316.6000001</v>
      </c>
      <c r="F12" s="12"/>
    </row>
    <row r="13" spans="2:10" ht="17.25" x14ac:dyDescent="0.3">
      <c r="B13" s="14" t="s">
        <v>10</v>
      </c>
      <c r="C13" s="14"/>
      <c r="D13" s="4"/>
      <c r="E13" s="11">
        <f>+'[1]Balance det.'!F115</f>
        <v>5868032509.0799999</v>
      </c>
      <c r="F13" s="12"/>
    </row>
    <row r="14" spans="2:10" ht="17.25" x14ac:dyDescent="0.3">
      <c r="B14" s="15" t="s">
        <v>11</v>
      </c>
      <c r="C14" s="15"/>
      <c r="D14" s="4"/>
      <c r="E14" s="16">
        <f>+'[1]Balance det.'!F127</f>
        <v>92366876.662054822</v>
      </c>
      <c r="F14" s="12"/>
    </row>
    <row r="15" spans="2:10" ht="17.25" x14ac:dyDescent="0.3">
      <c r="B15" s="10" t="s">
        <v>12</v>
      </c>
      <c r="C15" s="10"/>
      <c r="D15" s="17"/>
      <c r="E15" s="18">
        <f>SUM(E11:E14)</f>
        <v>7581331128.162055</v>
      </c>
      <c r="F15" s="12"/>
    </row>
    <row r="16" spans="2:10" ht="17.25" x14ac:dyDescent="0.3">
      <c r="B16" s="10" t="s">
        <v>13</v>
      </c>
      <c r="C16" s="10"/>
      <c r="D16" s="4"/>
      <c r="E16" s="11"/>
      <c r="F16" s="12"/>
    </row>
    <row r="17" spans="2:6" ht="17.25" x14ac:dyDescent="0.3">
      <c r="B17" s="4" t="s">
        <v>14</v>
      </c>
      <c r="C17" s="4"/>
      <c r="D17" s="4"/>
      <c r="E17" s="11">
        <f>+'[1]Balance det.'!F152</f>
        <v>85982358.150000066</v>
      </c>
    </row>
    <row r="18" spans="2:6" ht="17.25" x14ac:dyDescent="0.3">
      <c r="B18" s="15" t="s">
        <v>15</v>
      </c>
      <c r="C18" s="15"/>
      <c r="D18" s="4"/>
      <c r="E18" s="16">
        <f>+'[1]Balance det.'!F156</f>
        <v>8759532.4505737722</v>
      </c>
    </row>
    <row r="19" spans="2:6" ht="17.25" x14ac:dyDescent="0.3">
      <c r="B19" s="10" t="s">
        <v>16</v>
      </c>
      <c r="C19" s="10"/>
      <c r="D19" s="17"/>
      <c r="E19" s="18">
        <f>SUM(E17:E18)</f>
        <v>94741890.600573838</v>
      </c>
    </row>
    <row r="20" spans="2:6" ht="17.25" x14ac:dyDescent="0.3">
      <c r="B20" s="10" t="s">
        <v>17</v>
      </c>
      <c r="C20" s="10"/>
      <c r="D20" s="14"/>
      <c r="E20" s="19"/>
      <c r="F20" s="20"/>
    </row>
    <row r="21" spans="2:6" s="21" customFormat="1" ht="17.25" x14ac:dyDescent="0.3">
      <c r="B21" s="14" t="s">
        <v>18</v>
      </c>
      <c r="C21" s="14"/>
      <c r="D21" s="14"/>
      <c r="E21" s="11">
        <f>+'[1]Balance det.'!F183</f>
        <v>11681192.59</v>
      </c>
    </row>
    <row r="22" spans="2:6" s="21" customFormat="1" ht="17.25" x14ac:dyDescent="0.3">
      <c r="B22" s="14" t="s">
        <v>17</v>
      </c>
      <c r="C22" s="14"/>
      <c r="D22" s="14"/>
      <c r="E22" s="22">
        <f>+'[1]Balance det.'!F184</f>
        <v>0</v>
      </c>
    </row>
    <row r="23" spans="2:6" ht="17.25" x14ac:dyDescent="0.3">
      <c r="B23" s="17" t="s">
        <v>19</v>
      </c>
      <c r="C23" s="17"/>
      <c r="D23" s="17"/>
      <c r="E23" s="18">
        <f>+E21+E22</f>
        <v>11681192.59</v>
      </c>
    </row>
    <row r="24" spans="2:6" ht="18" thickBot="1" x14ac:dyDescent="0.35">
      <c r="B24" s="23" t="s">
        <v>20</v>
      </c>
      <c r="C24" s="23"/>
      <c r="D24" s="24"/>
      <c r="E24" s="25">
        <f>+E15+E19+E23</f>
        <v>7687754211.3526287</v>
      </c>
      <c r="F24" s="20"/>
    </row>
    <row r="25" spans="2:6" ht="18" thickTop="1" x14ac:dyDescent="0.3">
      <c r="B25" s="4"/>
      <c r="C25" s="4"/>
      <c r="D25" s="4"/>
      <c r="E25" s="11"/>
    </row>
    <row r="26" spans="2:6" ht="17.25" x14ac:dyDescent="0.3">
      <c r="B26" s="23" t="s">
        <v>21</v>
      </c>
      <c r="C26" s="23"/>
      <c r="D26" s="4"/>
      <c r="E26" s="11"/>
    </row>
    <row r="27" spans="2:6" ht="17.25" x14ac:dyDescent="0.3">
      <c r="B27" s="10" t="s">
        <v>22</v>
      </c>
      <c r="C27" s="10"/>
      <c r="D27" s="4"/>
      <c r="E27" s="11"/>
    </row>
    <row r="28" spans="2:6" s="21" customFormat="1" ht="17.25" x14ac:dyDescent="0.3">
      <c r="B28" s="14" t="s">
        <v>23</v>
      </c>
      <c r="C28" s="14"/>
      <c r="D28" s="14"/>
      <c r="E28" s="19">
        <f>'[1]Balance det.'!F192+'[1]Balance det.'!F197</f>
        <v>1537882241.5800002</v>
      </c>
      <c r="F28" s="26"/>
    </row>
    <row r="29" spans="2:6" ht="17.25" x14ac:dyDescent="0.3">
      <c r="B29" s="14" t="s">
        <v>24</v>
      </c>
      <c r="C29" s="14"/>
      <c r="D29" s="4"/>
      <c r="E29" s="16">
        <f>'[1]Balance det.'!F193+'[1]Balance det.'!F194+'[1]Balance det.'!F205</f>
        <v>120399906.41</v>
      </c>
    </row>
    <row r="30" spans="2:6" ht="17.25" x14ac:dyDescent="0.3">
      <c r="B30" s="10" t="s">
        <v>25</v>
      </c>
      <c r="C30" s="10"/>
      <c r="D30" s="17"/>
      <c r="E30" s="18">
        <f>+E28+E29</f>
        <v>1658282147.9900002</v>
      </c>
    </row>
    <row r="31" spans="2:6" ht="17.25" x14ac:dyDescent="0.3">
      <c r="B31" s="10" t="s">
        <v>26</v>
      </c>
      <c r="C31" s="10"/>
      <c r="D31" s="4"/>
      <c r="E31" s="11"/>
    </row>
    <row r="32" spans="2:6" ht="17.25" x14ac:dyDescent="0.3">
      <c r="B32" s="27" t="s">
        <v>26</v>
      </c>
      <c r="C32" s="27"/>
      <c r="D32" s="28"/>
      <c r="E32" s="19">
        <v>0</v>
      </c>
    </row>
    <row r="33" spans="2:6" ht="17.25" x14ac:dyDescent="0.3">
      <c r="B33" s="10" t="s">
        <v>27</v>
      </c>
      <c r="C33" s="10"/>
      <c r="D33" s="17"/>
      <c r="E33" s="18">
        <f>+E32</f>
        <v>0</v>
      </c>
    </row>
    <row r="34" spans="2:6" ht="18" thickBot="1" x14ac:dyDescent="0.35">
      <c r="B34" s="23" t="s">
        <v>28</v>
      </c>
      <c r="C34" s="23"/>
      <c r="D34" s="24"/>
      <c r="E34" s="25">
        <f>+E33+E30</f>
        <v>1658282147.9900002</v>
      </c>
    </row>
    <row r="35" spans="2:6" ht="18" thickTop="1" x14ac:dyDescent="0.3">
      <c r="B35" s="23" t="s">
        <v>29</v>
      </c>
      <c r="C35" s="23"/>
      <c r="D35" s="4"/>
      <c r="E35" s="11"/>
    </row>
    <row r="36" spans="2:6" ht="17.25" x14ac:dyDescent="0.3">
      <c r="B36" s="27" t="s">
        <v>30</v>
      </c>
      <c r="C36" s="27"/>
      <c r="D36" s="14"/>
      <c r="E36" s="19">
        <f>'[1]Balance det.'!F208</f>
        <v>115202834</v>
      </c>
    </row>
    <row r="37" spans="2:6" ht="17.25" x14ac:dyDescent="0.3">
      <c r="B37" s="27" t="s">
        <v>31</v>
      </c>
      <c r="C37" s="27"/>
      <c r="D37" s="14"/>
      <c r="E37" s="19">
        <f>'[1]Balance det.'!F209</f>
        <v>5797421150.6999998</v>
      </c>
    </row>
    <row r="38" spans="2:6" ht="17.25" x14ac:dyDescent="0.3">
      <c r="B38" s="27" t="s">
        <v>32</v>
      </c>
      <c r="C38" s="27"/>
      <c r="D38" s="14"/>
      <c r="E38" s="19">
        <f>'[1]Balance det.'!F210</f>
        <v>116848078.65612701</v>
      </c>
    </row>
    <row r="39" spans="2:6" ht="17.25" x14ac:dyDescent="0.3">
      <c r="B39" s="10" t="s">
        <v>33</v>
      </c>
      <c r="C39" s="10"/>
      <c r="D39" s="17"/>
      <c r="E39" s="18">
        <f>SUM(E36:E38)</f>
        <v>6029472063.3561268</v>
      </c>
    </row>
    <row r="40" spans="2:6" ht="18" thickBot="1" x14ac:dyDescent="0.35">
      <c r="B40" s="29" t="s">
        <v>34</v>
      </c>
      <c r="C40" s="29"/>
      <c r="D40" s="30"/>
      <c r="E40" s="25">
        <f>+E39+E30</f>
        <v>7687754211.3461266</v>
      </c>
      <c r="F40" s="20"/>
    </row>
    <row r="41" spans="2:6" ht="16.5" thickTop="1" x14ac:dyDescent="0.25">
      <c r="B41" s="4"/>
      <c r="C41" s="4"/>
      <c r="D41" s="4"/>
      <c r="E41" s="9"/>
      <c r="F41" s="20"/>
    </row>
    <row r="42" spans="2:6" ht="15.75" x14ac:dyDescent="0.25">
      <c r="B42" s="31"/>
      <c r="C42" s="31"/>
      <c r="D42" s="4"/>
      <c r="E42" s="9"/>
    </row>
    <row r="43" spans="2:6" ht="15.75" x14ac:dyDescent="0.25">
      <c r="B43" s="32"/>
      <c r="C43" s="33"/>
      <c r="D43" s="47"/>
      <c r="E43" s="47"/>
    </row>
    <row r="44" spans="2:6" ht="15.75" x14ac:dyDescent="0.25">
      <c r="B44" s="34" t="s">
        <v>35</v>
      </c>
      <c r="C44" s="35"/>
      <c r="D44" s="43" t="s">
        <v>36</v>
      </c>
      <c r="E44" s="43"/>
    </row>
    <row r="45" spans="2:6" ht="15.75" x14ac:dyDescent="0.25">
      <c r="B45" s="36" t="s">
        <v>37</v>
      </c>
      <c r="C45" s="37"/>
      <c r="D45" s="44" t="s">
        <v>38</v>
      </c>
      <c r="E45" s="44"/>
    </row>
    <row r="46" spans="2:6" ht="15.75" x14ac:dyDescent="0.25">
      <c r="B46" s="38" t="s">
        <v>39</v>
      </c>
      <c r="C46" s="39"/>
      <c r="D46" s="45" t="s">
        <v>40</v>
      </c>
      <c r="E46" s="45"/>
    </row>
    <row r="47" spans="2:6" ht="15.75" x14ac:dyDescent="0.25">
      <c r="B47" s="4"/>
      <c r="C47" s="4"/>
      <c r="D47" s="4"/>
      <c r="E47" s="4"/>
    </row>
    <row r="48" spans="2:6" ht="15.75" x14ac:dyDescent="0.25">
      <c r="B48" s="39"/>
      <c r="C48" s="47"/>
      <c r="D48" s="47"/>
      <c r="E48" s="39"/>
    </row>
    <row r="49" spans="3:5" ht="15.75" x14ac:dyDescent="0.25">
      <c r="C49" s="43" t="s">
        <v>41</v>
      </c>
      <c r="D49" s="43"/>
      <c r="E49" s="40"/>
    </row>
    <row r="50" spans="3:5" ht="15.75" x14ac:dyDescent="0.25">
      <c r="C50" s="44" t="s">
        <v>42</v>
      </c>
      <c r="D50" s="44"/>
      <c r="E50" s="41"/>
    </row>
    <row r="51" spans="3:5" ht="15.75" x14ac:dyDescent="0.25">
      <c r="C51" s="45" t="s">
        <v>43</v>
      </c>
      <c r="D51" s="45"/>
      <c r="E51" s="42"/>
    </row>
  </sheetData>
  <mergeCells count="15">
    <mergeCell ref="B7:C7"/>
    <mergeCell ref="B2:E2"/>
    <mergeCell ref="B3:E3"/>
    <mergeCell ref="B4:E4"/>
    <mergeCell ref="B5:E5"/>
    <mergeCell ref="B6:E6"/>
    <mergeCell ref="C49:D49"/>
    <mergeCell ref="C50:D50"/>
    <mergeCell ref="C51:D51"/>
    <mergeCell ref="B8:C8"/>
    <mergeCell ref="D43:E43"/>
    <mergeCell ref="D44:E44"/>
    <mergeCell ref="D45:E45"/>
    <mergeCell ref="D46:E46"/>
    <mergeCell ref="C48:D48"/>
  </mergeCells>
  <pageMargins left="0.25" right="0.25" top="0.17" bottom="0.75" header="0.17" footer="0.3"/>
  <pageSetup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Jesuscita Feliz de Martinez</dc:creator>
  <cp:lastModifiedBy>Laura Lorret Ogando Taveras</cp:lastModifiedBy>
  <cp:lastPrinted>2022-02-09T19:55:18Z</cp:lastPrinted>
  <dcterms:created xsi:type="dcterms:W3CDTF">2022-02-09T19:53:58Z</dcterms:created>
  <dcterms:modified xsi:type="dcterms:W3CDTF">2022-02-10T16:24:20Z</dcterms:modified>
</cp:coreProperties>
</file>