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7245" windowHeight="7935" firstSheet="1" activeTab="1"/>
  </bookViews>
  <sheets>
    <sheet name="ALIMENTACION" sheetId="1" state="hidden" r:id="rId1"/>
    <sheet name="OAI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Enero__2015">OAI!$B$6</definedName>
    <definedName name="Meses">'DATA VALIDATION'!$B$21:$C$32</definedName>
    <definedName name="_xlnm.Print_Titles" localSheetId="0">ALIMENTACION!$1:$7</definedName>
    <definedName name="tiempo">'DATA VALIDATION'!$B$5:$C$7</definedName>
    <definedName name="Tiempo2">'DATA VALIDATION'!$B$5:$C$9</definedName>
  </definedNames>
  <calcPr calcId="145621"/>
  <pivotCaches>
    <pivotCache cacheId="7" r:id="rId7"/>
    <pivotCache cacheId="13" r:id="rId8"/>
  </pivotCaches>
</workbook>
</file>

<file path=xl/calcChain.xml><?xml version="1.0" encoding="utf-8"?>
<calcChain xmlns="http://schemas.openxmlformats.org/spreadsheetml/2006/main">
  <c r="M10" i="2" l="1"/>
  <c r="L10" i="2"/>
  <c r="K10" i="2"/>
  <c r="J10" i="2"/>
  <c r="I10" i="2"/>
  <c r="H10" i="2"/>
  <c r="G24" i="3" l="1"/>
  <c r="G23" i="3"/>
  <c r="G22" i="3"/>
  <c r="G21" i="3"/>
  <c r="G20" i="3"/>
  <c r="G19" i="3"/>
  <c r="G18" i="3"/>
  <c r="G17" i="3"/>
  <c r="H32" i="3"/>
  <c r="I32" i="3"/>
  <c r="J32" i="3"/>
  <c r="K32" i="3"/>
  <c r="L32" i="3"/>
  <c r="H33" i="3"/>
  <c r="I33" i="3"/>
  <c r="J33" i="3"/>
  <c r="K33" i="3"/>
  <c r="L33" i="3"/>
  <c r="I31" i="3"/>
  <c r="J31" i="3"/>
  <c r="K31" i="3"/>
  <c r="L31" i="3"/>
  <c r="H31" i="3"/>
  <c r="L27" i="3"/>
  <c r="G7" i="8"/>
  <c r="M8" i="8"/>
  <c r="I8" i="8"/>
  <c r="M4" i="8"/>
  <c r="J4" i="8"/>
  <c r="H7" i="8"/>
  <c r="D7" i="8"/>
  <c r="H10" i="8"/>
  <c r="D10" i="8"/>
  <c r="F7" i="8"/>
  <c r="G11" i="8"/>
  <c r="K10" i="8"/>
  <c r="C11" i="8"/>
  <c r="K8" i="8"/>
  <c r="E11" i="8"/>
  <c r="D4" i="8"/>
  <c r="D8" i="8"/>
  <c r="N8" i="8"/>
  <c r="L4" i="8"/>
  <c r="J7" i="8"/>
  <c r="E5" i="8"/>
  <c r="K5" i="8"/>
  <c r="L10" i="8"/>
  <c r="N5" i="8"/>
  <c r="N10" i="8"/>
  <c r="K4" i="8"/>
  <c r="M10" i="8"/>
  <c r="G5" i="8"/>
  <c r="J10" i="8"/>
  <c r="I10" i="8"/>
  <c r="K7" i="8"/>
  <c r="C4" i="8"/>
  <c r="F11" i="8"/>
  <c r="H11" i="8"/>
  <c r="F4" i="8"/>
  <c r="J8" i="8"/>
  <c r="I7" i="8"/>
  <c r="C5" i="8"/>
  <c r="C8" i="8"/>
  <c r="M7" i="8"/>
  <c r="F10" i="8"/>
  <c r="G4" i="8"/>
  <c r="F5" i="8"/>
  <c r="M5" i="8"/>
  <c r="K11" i="8"/>
  <c r="N4" i="8"/>
  <c r="L7" i="8"/>
  <c r="C10" i="8"/>
  <c r="C7" i="8"/>
  <c r="G8" i="8"/>
  <c r="E4" i="8"/>
  <c r="H8" i="8"/>
  <c r="I5" i="8"/>
  <c r="H4" i="8"/>
  <c r="L11" i="8"/>
  <c r="J11" i="8"/>
  <c r="L5" i="8"/>
  <c r="D5" i="8"/>
  <c r="H5" i="8"/>
  <c r="E8" i="8"/>
  <c r="G10" i="8"/>
  <c r="M11" i="8"/>
  <c r="I4" i="8"/>
  <c r="N7" i="8"/>
  <c r="D11" i="8"/>
  <c r="L8" i="8"/>
  <c r="J5" i="8"/>
  <c r="N11" i="8"/>
  <c r="E7" i="8"/>
  <c r="I11" i="8"/>
  <c r="F8" i="8"/>
  <c r="E10" i="8"/>
  <c r="C6" i="8" l="1"/>
  <c r="C9" i="8"/>
  <c r="C12" i="8"/>
  <c r="N12" i="8"/>
  <c r="F12" i="8"/>
  <c r="I9" i="8"/>
  <c r="L6" i="8"/>
  <c r="M12" i="8"/>
  <c r="H9" i="8"/>
  <c r="K6" i="8"/>
  <c r="L12" i="8"/>
  <c r="G9" i="8"/>
  <c r="J6" i="8"/>
  <c r="K12" i="8"/>
  <c r="N9" i="8"/>
  <c r="F9" i="8"/>
  <c r="I6" i="8"/>
  <c r="J12" i="8"/>
  <c r="M9" i="8"/>
  <c r="H6" i="8"/>
  <c r="I12" i="8"/>
  <c r="L9" i="8"/>
  <c r="G6" i="8"/>
  <c r="H12" i="8"/>
  <c r="K9" i="8"/>
  <c r="N6" i="8"/>
  <c r="F6" i="8"/>
  <c r="G12" i="8"/>
  <c r="J9" i="8"/>
  <c r="M6" i="8"/>
  <c r="E12" i="8"/>
  <c r="E6" i="8"/>
  <c r="E9" i="8"/>
  <c r="D12" i="8"/>
  <c r="D9" i="8"/>
  <c r="D6" i="8"/>
  <c r="R10" i="1" l="1"/>
  <c r="R12" i="1"/>
  <c r="R21" i="1"/>
  <c r="R23" i="1"/>
  <c r="R27" i="1"/>
  <c r="R31" i="1"/>
  <c r="R32" i="1"/>
  <c r="R34" i="1"/>
  <c r="L19" i="2"/>
  <c r="L26" i="2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N187" i="1" l="1"/>
  <c r="Q187" i="1"/>
  <c r="N163" i="1"/>
  <c r="Q163" i="1"/>
  <c r="N155" i="1"/>
  <c r="Q155" i="1"/>
  <c r="N147" i="1"/>
  <c r="Q147" i="1"/>
  <c r="N139" i="1"/>
  <c r="Q139" i="1"/>
  <c r="N131" i="1"/>
  <c r="Q131" i="1"/>
  <c r="N123" i="1"/>
  <c r="Q123" i="1"/>
  <c r="N115" i="1"/>
  <c r="Q115" i="1"/>
  <c r="N107" i="1"/>
  <c r="Q107" i="1"/>
  <c r="N99" i="1"/>
  <c r="Q99" i="1"/>
  <c r="N91" i="1"/>
  <c r="Q91" i="1"/>
  <c r="N83" i="1"/>
  <c r="Q83" i="1"/>
  <c r="N75" i="1"/>
  <c r="Q75" i="1"/>
  <c r="N67" i="1"/>
  <c r="Q67" i="1"/>
  <c r="N59" i="1"/>
  <c r="Q59" i="1"/>
  <c r="N51" i="1"/>
  <c r="Q51" i="1"/>
  <c r="N43" i="1"/>
  <c r="Q43" i="1"/>
  <c r="N171" i="1"/>
  <c r="Q171" i="1"/>
  <c r="Q202" i="1"/>
  <c r="N202" i="1"/>
  <c r="Q194" i="1"/>
  <c r="N194" i="1"/>
  <c r="Q186" i="1"/>
  <c r="N186" i="1"/>
  <c r="Q178" i="1"/>
  <c r="N178" i="1"/>
  <c r="Q170" i="1"/>
  <c r="N170" i="1"/>
  <c r="Q162" i="1"/>
  <c r="N162" i="1"/>
  <c r="Q154" i="1"/>
  <c r="N154" i="1"/>
  <c r="Q146" i="1"/>
  <c r="N146" i="1"/>
  <c r="Q138" i="1"/>
  <c r="N138" i="1"/>
  <c r="Q130" i="1"/>
  <c r="N130" i="1"/>
  <c r="Q122" i="1"/>
  <c r="N122" i="1"/>
  <c r="Q114" i="1"/>
  <c r="N114" i="1"/>
  <c r="Q106" i="1"/>
  <c r="N106" i="1"/>
  <c r="Q98" i="1"/>
  <c r="N98" i="1"/>
  <c r="Q90" i="1"/>
  <c r="N90" i="1"/>
  <c r="Q82" i="1"/>
  <c r="N82" i="1"/>
  <c r="Q74" i="1"/>
  <c r="N74" i="1"/>
  <c r="Q66" i="1"/>
  <c r="N66" i="1"/>
  <c r="Q58" i="1"/>
  <c r="N58" i="1"/>
  <c r="Q50" i="1"/>
  <c r="N50" i="1"/>
  <c r="N42" i="1"/>
  <c r="Q201" i="1"/>
  <c r="N201" i="1"/>
  <c r="N193" i="1"/>
  <c r="Q193" i="1"/>
  <c r="N185" i="1"/>
  <c r="Q185" i="1"/>
  <c r="Q177" i="1"/>
  <c r="N177" i="1"/>
  <c r="N169" i="1"/>
  <c r="Q169" i="1"/>
  <c r="Q161" i="1"/>
  <c r="N161" i="1"/>
  <c r="Q153" i="1"/>
  <c r="N153" i="1"/>
  <c r="N145" i="1"/>
  <c r="Q145" i="1"/>
  <c r="Q137" i="1"/>
  <c r="N137" i="1"/>
  <c r="N129" i="1"/>
  <c r="Q129" i="1"/>
  <c r="N121" i="1"/>
  <c r="Q121" i="1"/>
  <c r="N113" i="1"/>
  <c r="Q113" i="1"/>
  <c r="N105" i="1"/>
  <c r="Q105" i="1"/>
  <c r="Q97" i="1"/>
  <c r="N97" i="1"/>
  <c r="Q89" i="1"/>
  <c r="N89" i="1"/>
  <c r="N81" i="1"/>
  <c r="Q81" i="1"/>
  <c r="Q73" i="1"/>
  <c r="N73" i="1"/>
  <c r="N65" i="1"/>
  <c r="Q65" i="1"/>
  <c r="N57" i="1"/>
  <c r="Q57" i="1"/>
  <c r="N49" i="1"/>
  <c r="Q49" i="1"/>
  <c r="N41" i="1"/>
  <c r="N195" i="1"/>
  <c r="Q195" i="1"/>
  <c r="N192" i="1"/>
  <c r="Q192" i="1"/>
  <c r="Q184" i="1"/>
  <c r="N184" i="1"/>
  <c r="Q176" i="1"/>
  <c r="N176" i="1"/>
  <c r="N168" i="1"/>
  <c r="Q168" i="1"/>
  <c r="N160" i="1"/>
  <c r="Q160" i="1"/>
  <c r="Q152" i="1"/>
  <c r="N152" i="1"/>
  <c r="N144" i="1"/>
  <c r="Q144" i="1"/>
  <c r="Q136" i="1"/>
  <c r="N136" i="1"/>
  <c r="N128" i="1"/>
  <c r="Q128" i="1"/>
  <c r="Q120" i="1"/>
  <c r="N120" i="1"/>
  <c r="Q112" i="1"/>
  <c r="N112" i="1"/>
  <c r="N104" i="1"/>
  <c r="Q104" i="1"/>
  <c r="Q96" i="1"/>
  <c r="N96" i="1"/>
  <c r="Q88" i="1"/>
  <c r="N88" i="1"/>
  <c r="N80" i="1"/>
  <c r="Q80" i="1"/>
  <c r="Q72" i="1"/>
  <c r="N72" i="1"/>
  <c r="N64" i="1"/>
  <c r="Q64" i="1"/>
  <c r="Q56" i="1"/>
  <c r="N56" i="1"/>
  <c r="Q48" i="1"/>
  <c r="N48" i="1"/>
  <c r="Q200" i="1"/>
  <c r="N200" i="1"/>
  <c r="N183" i="1"/>
  <c r="Q183" i="1"/>
  <c r="N175" i="1"/>
  <c r="Q175" i="1"/>
  <c r="N167" i="1"/>
  <c r="Q167" i="1"/>
  <c r="N159" i="1"/>
  <c r="Q159" i="1"/>
  <c r="N151" i="1"/>
  <c r="Q151" i="1"/>
  <c r="N143" i="1"/>
  <c r="Q143" i="1"/>
  <c r="N135" i="1"/>
  <c r="Q135" i="1"/>
  <c r="N127" i="1"/>
  <c r="Q127" i="1"/>
  <c r="N119" i="1"/>
  <c r="Q119" i="1"/>
  <c r="N111" i="1"/>
  <c r="Q111" i="1"/>
  <c r="N103" i="1"/>
  <c r="Q103" i="1"/>
  <c r="N95" i="1"/>
  <c r="Q95" i="1"/>
  <c r="N87" i="1"/>
  <c r="Q87" i="1"/>
  <c r="N79" i="1"/>
  <c r="Q79" i="1"/>
  <c r="N71" i="1"/>
  <c r="Q71" i="1"/>
  <c r="N63" i="1"/>
  <c r="Q63" i="1"/>
  <c r="N55" i="1"/>
  <c r="Q55" i="1"/>
  <c r="N47" i="1"/>
  <c r="Q47" i="1"/>
  <c r="N191" i="1"/>
  <c r="Q191" i="1"/>
  <c r="N190" i="1"/>
  <c r="Q190" i="1"/>
  <c r="N174" i="1"/>
  <c r="Q174" i="1"/>
  <c r="N166" i="1"/>
  <c r="Q166" i="1"/>
  <c r="N158" i="1"/>
  <c r="Q158" i="1"/>
  <c r="N150" i="1"/>
  <c r="Q150" i="1"/>
  <c r="N142" i="1"/>
  <c r="Q142" i="1"/>
  <c r="N134" i="1"/>
  <c r="Q134" i="1"/>
  <c r="N126" i="1"/>
  <c r="Q126" i="1"/>
  <c r="N118" i="1"/>
  <c r="Q118" i="1"/>
  <c r="N110" i="1"/>
  <c r="Q110" i="1"/>
  <c r="N102" i="1"/>
  <c r="Q102" i="1"/>
  <c r="N94" i="1"/>
  <c r="Q94" i="1"/>
  <c r="N86" i="1"/>
  <c r="Q86" i="1"/>
  <c r="N78" i="1"/>
  <c r="Q78" i="1"/>
  <c r="N70" i="1"/>
  <c r="Q70" i="1"/>
  <c r="N62" i="1"/>
  <c r="Q62" i="1"/>
  <c r="N54" i="1"/>
  <c r="Q54" i="1"/>
  <c r="N46" i="1"/>
  <c r="Q46" i="1"/>
  <c r="N179" i="1"/>
  <c r="Q179" i="1"/>
  <c r="N198" i="1"/>
  <c r="Q198" i="1"/>
  <c r="N182" i="1"/>
  <c r="Q182" i="1"/>
  <c r="Q197" i="1"/>
  <c r="N197" i="1"/>
  <c r="N189" i="1"/>
  <c r="Q189" i="1"/>
  <c r="Q181" i="1"/>
  <c r="N181" i="1"/>
  <c r="Q173" i="1"/>
  <c r="N173" i="1"/>
  <c r="N165" i="1"/>
  <c r="Q165" i="1"/>
  <c r="N157" i="1"/>
  <c r="Q157" i="1"/>
  <c r="Q149" i="1"/>
  <c r="N149" i="1"/>
  <c r="Q141" i="1"/>
  <c r="N141" i="1"/>
  <c r="N133" i="1"/>
  <c r="Q133" i="1"/>
  <c r="Q125" i="1"/>
  <c r="N125" i="1"/>
  <c r="N117" i="1"/>
  <c r="Q117" i="1"/>
  <c r="Q109" i="1"/>
  <c r="N109" i="1"/>
  <c r="Q101" i="1"/>
  <c r="N101" i="1"/>
  <c r="N93" i="1"/>
  <c r="Q93" i="1"/>
  <c r="Q85" i="1"/>
  <c r="N85" i="1"/>
  <c r="N77" i="1"/>
  <c r="Q77" i="1"/>
  <c r="Q69" i="1"/>
  <c r="N69" i="1"/>
  <c r="N61" i="1"/>
  <c r="Q61" i="1"/>
  <c r="Q53" i="1"/>
  <c r="N53" i="1"/>
  <c r="Q45" i="1"/>
  <c r="N45" i="1"/>
  <c r="N203" i="1"/>
  <c r="Q203" i="1"/>
  <c r="N199" i="1"/>
  <c r="Q199" i="1"/>
  <c r="N196" i="1"/>
  <c r="Q196" i="1"/>
  <c r="N188" i="1"/>
  <c r="Q188" i="1"/>
  <c r="N180" i="1"/>
  <c r="Q180" i="1"/>
  <c r="N172" i="1"/>
  <c r="Q172" i="1"/>
  <c r="N164" i="1"/>
  <c r="Q164" i="1"/>
  <c r="N156" i="1"/>
  <c r="Q156" i="1"/>
  <c r="N148" i="1"/>
  <c r="Q148" i="1"/>
  <c r="N140" i="1"/>
  <c r="Q140" i="1"/>
  <c r="N132" i="1"/>
  <c r="Q132" i="1"/>
  <c r="N124" i="1"/>
  <c r="Q124" i="1"/>
  <c r="N116" i="1"/>
  <c r="Q116" i="1"/>
  <c r="N108" i="1"/>
  <c r="Q108" i="1"/>
  <c r="N100" i="1"/>
  <c r="Q100" i="1"/>
  <c r="N92" i="1"/>
  <c r="Q92" i="1"/>
  <c r="N84" i="1"/>
  <c r="Q84" i="1"/>
  <c r="N76" i="1"/>
  <c r="Q76" i="1"/>
  <c r="N68" i="1"/>
  <c r="Q68" i="1"/>
  <c r="N60" i="1"/>
  <c r="Q60" i="1"/>
  <c r="N52" i="1"/>
  <c r="Q52" i="1"/>
  <c r="N44" i="1"/>
  <c r="Q44" i="1"/>
  <c r="I27" i="3"/>
  <c r="N40" i="1"/>
  <c r="L27" i="2"/>
  <c r="L21" i="2"/>
  <c r="B6" i="3" s="1"/>
  <c r="L32" i="2"/>
  <c r="L31" i="2"/>
  <c r="L29" i="2"/>
  <c r="L25" i="2"/>
  <c r="L24" i="2"/>
  <c r="L23" i="2"/>
  <c r="B8" i="3" s="1"/>
  <c r="L22" i="2"/>
  <c r="B7" i="3" s="1"/>
  <c r="L30" i="2"/>
  <c r="L28" i="2"/>
  <c r="H8" i="2" l="1"/>
  <c r="H9" i="2"/>
  <c r="H7" i="2"/>
  <c r="J28" i="3"/>
  <c r="J30" i="3"/>
  <c r="I29" i="3"/>
  <c r="I28" i="3"/>
  <c r="K26" i="3"/>
  <c r="L26" i="3"/>
  <c r="K27" i="3"/>
  <c r="K30" i="3"/>
  <c r="I30" i="3"/>
  <c r="J29" i="3"/>
  <c r="I26" i="3"/>
  <c r="K29" i="3"/>
  <c r="J27" i="3"/>
  <c r="K28" i="3"/>
  <c r="J26" i="3"/>
  <c r="H27" i="3"/>
  <c r="H30" i="3"/>
  <c r="H29" i="3"/>
  <c r="H28" i="3"/>
  <c r="L30" i="3"/>
  <c r="H26" i="3"/>
  <c r="L29" i="3"/>
  <c r="L28" i="3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21" i="2"/>
  <c r="K7" i="2" l="1"/>
  <c r="M7" i="2"/>
  <c r="J7" i="2"/>
  <c r="L7" i="2"/>
  <c r="I7" i="2"/>
  <c r="M9" i="2"/>
  <c r="J9" i="2"/>
  <c r="L9" i="2"/>
  <c r="I9" i="2"/>
  <c r="K9" i="2"/>
  <c r="M8" i="2"/>
  <c r="J8" i="2"/>
  <c r="L8" i="2"/>
  <c r="I8" i="2"/>
  <c r="K8" i="2"/>
  <c r="F9" i="3"/>
  <c r="E9" i="3"/>
  <c r="C9" i="3"/>
  <c r="D9" i="3"/>
  <c r="G9" i="3"/>
  <c r="P9" i="1"/>
  <c r="R9" i="1" s="1"/>
  <c r="P10" i="1"/>
  <c r="P11" i="1"/>
  <c r="R11" i="1" s="1"/>
  <c r="P12" i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P22" i="1"/>
  <c r="R22" i="1" s="1"/>
  <c r="P23" i="1"/>
  <c r="P24" i="1"/>
  <c r="R24" i="1" s="1"/>
  <c r="P25" i="1"/>
  <c r="R25" i="1" s="1"/>
  <c r="P26" i="1"/>
  <c r="R26" i="1" s="1"/>
  <c r="P27" i="1"/>
  <c r="P28" i="1"/>
  <c r="R28" i="1" s="1"/>
  <c r="P29" i="1"/>
  <c r="R29" i="1" s="1"/>
  <c r="P30" i="1"/>
  <c r="R30" i="1" s="1"/>
  <c r="P31" i="1"/>
  <c r="P32" i="1"/>
  <c r="P33" i="1"/>
  <c r="R33" i="1" s="1"/>
  <c r="P34" i="1"/>
  <c r="P35" i="1"/>
  <c r="R35" i="1" s="1"/>
  <c r="P36" i="1"/>
  <c r="R36" i="1" s="1"/>
  <c r="P37" i="1"/>
  <c r="R37" i="1" s="1"/>
  <c r="P38" i="1"/>
  <c r="R38" i="1" s="1"/>
  <c r="P39" i="1"/>
  <c r="R39" i="1" s="1"/>
  <c r="P40" i="1"/>
  <c r="P41" i="1"/>
  <c r="P42" i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P92" i="1"/>
  <c r="R92" i="1" s="1"/>
  <c r="P93" i="1"/>
  <c r="R93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P200" i="1"/>
  <c r="R200" i="1" s="1"/>
  <c r="P201" i="1"/>
  <c r="R201" i="1" s="1"/>
  <c r="P202" i="1"/>
  <c r="R202" i="1" s="1"/>
  <c r="P203" i="1"/>
  <c r="R203" i="1" s="1"/>
  <c r="P8" i="1"/>
  <c r="R8" i="1" s="1"/>
  <c r="R42" i="1" l="1"/>
  <c r="Q42" i="1"/>
  <c r="R41" i="1"/>
  <c r="Q41" i="1"/>
  <c r="R40" i="1"/>
  <c r="Q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12" i="1"/>
  <c r="Q32" i="1" l="1"/>
  <c r="N32" i="1"/>
  <c r="N9" i="1"/>
  <c r="Q9" i="1"/>
  <c r="N10" i="1"/>
  <c r="Q10" i="1"/>
  <c r="N11" i="1"/>
  <c r="Q11" i="1"/>
  <c r="Q28" i="1"/>
  <c r="N28" i="1"/>
  <c r="Q12" i="1"/>
  <c r="N12" i="1"/>
  <c r="N25" i="1"/>
  <c r="Q25" i="1"/>
  <c r="N18" i="1"/>
  <c r="Q18" i="1"/>
  <c r="N34" i="1"/>
  <c r="Q34" i="1"/>
  <c r="Q27" i="1"/>
  <c r="N27" i="1"/>
  <c r="N20" i="1"/>
  <c r="Q20" i="1"/>
  <c r="N13" i="1"/>
  <c r="Q13" i="1"/>
  <c r="N21" i="1"/>
  <c r="Q21" i="1"/>
  <c r="N29" i="1"/>
  <c r="Q29" i="1"/>
  <c r="Q37" i="1"/>
  <c r="N37" i="1"/>
  <c r="Q24" i="1"/>
  <c r="N24" i="1"/>
  <c r="N17" i="1"/>
  <c r="Q17" i="1"/>
  <c r="N26" i="1"/>
  <c r="Q26" i="1"/>
  <c r="Q19" i="1"/>
  <c r="N19" i="1"/>
  <c r="N35" i="1"/>
  <c r="Q35" i="1"/>
  <c r="N14" i="1"/>
  <c r="Q14" i="1"/>
  <c r="N22" i="1"/>
  <c r="Q22" i="1"/>
  <c r="N30" i="1"/>
  <c r="Q30" i="1"/>
  <c r="N38" i="1"/>
  <c r="Q38" i="1"/>
  <c r="Q16" i="1"/>
  <c r="N16" i="1"/>
  <c r="N33" i="1"/>
  <c r="Q33" i="1"/>
  <c r="N15" i="1"/>
  <c r="Q15" i="1"/>
  <c r="N23" i="1"/>
  <c r="Q23" i="1"/>
  <c r="Q31" i="1"/>
  <c r="N31" i="1"/>
  <c r="N39" i="1"/>
  <c r="Q39" i="1"/>
  <c r="N36" i="1"/>
  <c r="Q36" i="1"/>
  <c r="N8" i="1"/>
  <c r="Q8" i="1"/>
  <c r="K9" i="1"/>
  <c r="L9" i="1" s="1"/>
  <c r="K8" i="1"/>
  <c r="L8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10" i="1"/>
  <c r="L10" i="1" s="1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<sst xmlns="http://schemas.openxmlformats.org/spreadsheetml/2006/main" count="477" uniqueCount="223">
  <si>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</si>
  <si>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</si>
  <si>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</si>
  <si>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</si>
  <si>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</si>
  <si>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</si>
  <si>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</si>
  <si>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</si>
  <si>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</si>
  <si>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</si>
  <si>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</si>
  <si>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</si>
  <si>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</si>
  <si>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</si>
  <si>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</si>
  <si>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</si>
  <si>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Row Labels</t>
  </si>
  <si>
    <t>Grand Total</t>
  </si>
  <si>
    <t>Column Labels</t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</si>
  <si>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</si>
  <si>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</si>
  <si>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</si>
  <si>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</si>
  <si>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</si>
  <si>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</si>
  <si>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</si>
  <si>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</si>
  <si>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</si>
  <si>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</si>
  <si>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</si>
  <si>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</si>
  <si>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</si>
  <si>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</si>
  <si>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</si>
  <si>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</si>
  <si>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</si>
  <si>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</si>
  <si>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</si>
  <si>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</si>
  <si>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</si>
  <si>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</si>
  <si>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</si>
  <si>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</si>
  <si>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</si>
  <si>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</si>
  <si>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</si>
  <si>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</si>
  <si>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</si>
  <si>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</si>
  <si>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</si>
  <si>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</si>
  <si>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</si>
  <si>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</si>
  <si>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</si>
  <si>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</si>
  <si>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</si>
  <si>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</si>
  <si>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</si>
  <si>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</si>
  <si>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</si>
  <si>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</si>
  <si>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</si>
  <si>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</si>
  <si>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</si>
  <si>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</si>
  <si>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</si>
  <si>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</si>
  <si>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</si>
  <si>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</si>
  <si>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</si>
  <si>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</si>
  <si>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</si>
  <si>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</si>
  <si>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</si>
  <si>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</si>
  <si>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</si>
  <si>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</si>
  <si>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</si>
  <si>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</si>
  <si>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</si>
  <si>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</si>
  <si>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</si>
  <si>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</si>
  <si>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</si>
  <si>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</si>
  <si>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</si>
  <si>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</si>
  <si>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</si>
  <si>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</si>
  <si>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</si>
  <si>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</si>
  <si>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</si>
  <si>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</si>
  <si>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</si>
  <si>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</si>
  <si>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</si>
  <si>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</si>
  <si>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</si>
  <si>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</si>
  <si>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</si>
  <si>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</si>
  <si>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</si>
  <si>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</si>
  <si>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</si>
  <si>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</si>
  <si>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</si>
  <si>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</si>
  <si>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</si>
  <si>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</si>
  <si>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</si>
  <si>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</si>
  <si>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</si>
  <si>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</si>
  <si>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</si>
  <si>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</si>
  <si>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</si>
  <si>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</si>
  <si>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</si>
  <si>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</si>
  <si>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</si>
  <si>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</si>
  <si>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</si>
  <si>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</si>
  <si>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</si>
  <si>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</si>
  <si>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</si>
  <si>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</si>
  <si>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</si>
  <si>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</si>
  <si>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</si>
  <si>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</si>
  <si>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</si>
  <si>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</si>
  <si>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</si>
  <si>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</si>
  <si>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</si>
  <si>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</si>
  <si>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</si>
  <si>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</si>
  <si>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</si>
  <si>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</si>
  <si>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</si>
  <si>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</si>
  <si>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</si>
  <si>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</si>
  <si>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</si>
  <si>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</si>
  <si>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</si>
  <si>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</si>
  <si>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</si>
  <si>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</si>
  <si>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</si>
  <si>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</si>
  <si>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</si>
  <si>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</si>
  <si>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</si>
  <si>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</si>
  <si>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</si>
  <si>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</si>
  <si>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</si>
  <si>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</si>
  <si>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</si>
  <si>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</si>
  <si>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</si>
  <si>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</si>
  <si>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</si>
  <si>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</si>
  <si>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</si>
  <si>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</si>
  <si>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</si>
  <si>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</si>
  <si>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</si>
  <si>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</si>
  <si>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</si>
  <si>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</si>
  <si>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</si>
  <si>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</si>
  <si>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Página Web Total</t>
  </si>
  <si>
    <t>Base de Datos Total</t>
  </si>
  <si>
    <t>Febrero 2014 Total</t>
  </si>
  <si>
    <t>Marzo 2014 Total</t>
  </si>
  <si>
    <t>Recursos Humanos Total</t>
  </si>
  <si>
    <t>Abril 2014 Total</t>
  </si>
  <si>
    <t>Mayo 2014 Total</t>
  </si>
  <si>
    <t>Junio 2014 Total</t>
  </si>
  <si>
    <t>A TIEMPO Total</t>
  </si>
  <si>
    <t>FUERA DE TIEMPO Total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</si>
  <si>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</si>
  <si>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</si>
  <si>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</si>
  <si>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</si>
  <si>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</si>
  <si>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</si>
  <si>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</si>
  <si>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</si>
  <si>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</si>
  <si>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</si>
  <si>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</si>
  <si>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</si>
  <si>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</si>
  <si>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</si>
  <si>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</si>
  <si>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</si>
  <si>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</si>
  <si>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</si>
  <si>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TRIMESTRE:</t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</si>
  <si>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</si>
  <si>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</si>
  <si>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</si>
  <si>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</si>
  <si>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</si>
  <si>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</si>
  <si>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</si>
  <si>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Julio 2014 Total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</si>
  <si>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</si>
  <si>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</si>
  <si>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</si>
  <si>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</si>
  <si>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</si>
  <si>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</si>
  <si>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Agosto 2014 Total</t>
  </si>
  <si>
    <t>Informe de Estadísticas Oficina de Acceso a la Información</t>
  </si>
  <si>
    <t>PRORROGAS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</si>
</sst>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6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wrapText="1"/>
    </xf>
    <xf numFmtId="9" fontId="7" fillId="7" borderId="1" xfId="2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wrapText="1"/>
    </xf>
    <xf numFmtId="9" fontId="1" fillId="7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" fillId="8" borderId="9" xfId="0" applyFont="1" applyFill="1" applyBorder="1" applyProtection="1"/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/>
    </xf>
    <xf numFmtId="0" fontId="1" fillId="9" borderId="13" xfId="0" applyFont="1" applyFill="1" applyBorder="1" applyAlignment="1" applyProtection="1">
      <alignment horizontal="center"/>
    </xf>
    <xf numFmtId="0" fontId="11" fillId="9" borderId="3" xfId="0" applyFont="1" applyFill="1" applyBorder="1" applyProtection="1"/>
    <xf numFmtId="0" fontId="11" fillId="9" borderId="4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4"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Enero  2014</c:v>
                </c:pt>
                <c:pt idx="1">
                  <c:v>Febrero 2014</c:v>
                </c:pt>
                <c:pt idx="2">
                  <c:v>Marzo 2014</c:v>
                </c:pt>
              </c:strCache>
            </c:strRef>
          </c:cat>
          <c:val>
            <c:numRef>
              <c:f>'DATA VALIDATION'!$I$7:$I$9</c:f>
              <c:numCache>
                <c:formatCode>General</c:formatCode>
                <c:ptCount val="3"/>
                <c:pt idx="0">
                  <c:v>6</c:v>
                </c:pt>
                <c:pt idx="1">
                  <c:v>13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'DATA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Enero  2014</c:v>
                </c:pt>
                <c:pt idx="1">
                  <c:v>Febrero 2014</c:v>
                </c:pt>
                <c:pt idx="2">
                  <c:v>Marzo 2014</c:v>
                </c:pt>
              </c:strCache>
            </c:strRef>
          </c:cat>
          <c:val>
            <c:numRef>
              <c:f>'DATA VALIDATION'!$J$7:$J$9</c:f>
              <c:numCache>
                <c:formatCode>General</c:formatCode>
                <c:ptCount val="3"/>
                <c:pt idx="0">
                  <c:v>4</c:v>
                </c:pt>
                <c:pt idx="1">
                  <c:v>10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'DATA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Enero  2014</c:v>
                </c:pt>
                <c:pt idx="1">
                  <c:v>Febrero 2014</c:v>
                </c:pt>
                <c:pt idx="2">
                  <c:v>Marzo 2014</c:v>
                </c:pt>
              </c:strCache>
            </c:strRef>
          </c:cat>
          <c:val>
            <c:numRef>
              <c:f>'DATA VALIDATION'!$K$7:$K$9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Enero  2014</c:v>
                </c:pt>
                <c:pt idx="1">
                  <c:v>Febrero 2014</c:v>
                </c:pt>
                <c:pt idx="2">
                  <c:v>Marzo 2014</c:v>
                </c:pt>
              </c:strCache>
            </c:strRef>
          </c:cat>
          <c:val>
            <c:numRef>
              <c:f>'DATA VALIDATION'!$L$7:$L$9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'DATA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Enero  2014</c:v>
                </c:pt>
                <c:pt idx="1">
                  <c:v>Febrero 2014</c:v>
                </c:pt>
                <c:pt idx="2">
                  <c:v>Marzo 2014</c:v>
                </c:pt>
              </c:strCache>
            </c:strRef>
          </c:cat>
          <c:val>
            <c:numRef>
              <c:f>'DATA VALIDATION'!$M$7:$M$9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8734848"/>
        <c:axId val="78736384"/>
      </c:barChart>
      <c:catAx>
        <c:axId val="7873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736384"/>
        <c:crosses val="autoZero"/>
        <c:auto val="1"/>
        <c:lblAlgn val="ctr"/>
        <c:lblOffset val="100"/>
        <c:noMultiLvlLbl val="0"/>
      </c:catAx>
      <c:valAx>
        <c:axId val="78736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87348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'DATA VALIDATION'!$H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171449</xdr:rowOff>
    </xdr:from>
    <xdr:to>
      <xdr:col>4</xdr:col>
      <xdr:colOff>1076324</xdr:colOff>
      <xdr:row>30</xdr:row>
      <xdr:rowOff>171450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180975</xdr:rowOff>
        </xdr:from>
        <xdr:to>
          <xdr:col>6</xdr:col>
          <xdr:colOff>0</xdr:colOff>
          <xdr:row>13</xdr:row>
          <xdr:rowOff>19050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1er. Trimestre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38100</xdr:colOff>
      <xdr:row>1</xdr:row>
      <xdr:rowOff>28574</xdr:rowOff>
    </xdr:from>
    <xdr:to>
      <xdr:col>4</xdr:col>
      <xdr:colOff>1152525</xdr:colOff>
      <xdr:row>2</xdr:row>
      <xdr:rowOff>152400</xdr:rowOff>
    </xdr:to>
    <xdr:pic>
      <xdr:nvPicPr>
        <xdr:cNvPr id="8" name="Picture 7" descr="Descripción: Descripción: 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874"/>
          <a:ext cx="226695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228.393075115739" createdVersion="4" refreshedVersion="4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228.393075347223" createdVersion="4" refreshedVersion="4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dystiven59@gmail.Com" TargetMode="Externa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" Type="http://schemas.openxmlformats.org/officeDocument/2006/relationships/hyperlink" Target="mailto:jcabrera@newpartners.com.do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214"/>
  <sheetViews>
    <sheetView showGridLines="0" zoomScaleNormal="100" workbookViewId="0">
      <pane ySplit="7" topLeftCell="A41" activePane="bottomLeft" state="frozen"/>
      <selection pane="bottomLeft" activeCell="O43" sqref="O43"/>
    </sheetView>
  </sheetViews>
  <sheetFormatPr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 x14ac:dyDescent="0.25">
      <c r="A1" s="119" t="s">
        <v>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ht="18.75" x14ac:dyDescent="0.3">
      <c r="A2" s="118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 ht="15" x14ac:dyDescent="0.25">
      <c r="A3" s="117" t="s">
        <v>25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ht="15" x14ac:dyDescent="0.25">
      <c r="A4" s="79"/>
      <c r="B4" s="82" t="s">
        <v>202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ht="15" x14ac:dyDescent="0.25">
      <c r="A5" s="79"/>
      <c r="B5" s="82" t="s">
        <v>203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9" ht="16.5" thickBot="1" x14ac:dyDescent="0.3">
      <c r="B6" s="83" t="s">
        <v>204</v>
      </c>
    </row>
    <row r="7" spans="1:19" s="1" customFormat="1" ht="43.5" thickBot="1" x14ac:dyDescent="0.3">
      <c r="A7" s="38" t="s">
        <v>12</v>
      </c>
      <c r="B7" s="51" t="s">
        <v>0</v>
      </c>
      <c r="C7" s="39" t="s">
        <v>3</v>
      </c>
      <c r="D7" s="39" t="s">
        <v>2</v>
      </c>
      <c r="E7" s="39" t="s">
        <v>42</v>
      </c>
      <c r="F7" s="39" t="s">
        <v>1</v>
      </c>
      <c r="G7" s="53" t="s">
        <v>7</v>
      </c>
      <c r="H7" s="39" t="s">
        <v>9</v>
      </c>
      <c r="I7" s="39" t="s">
        <v>160</v>
      </c>
      <c r="J7" s="39" t="s">
        <v>13</v>
      </c>
      <c r="K7" s="40" t="s">
        <v>41</v>
      </c>
      <c r="L7" s="40" t="s">
        <v>24</v>
      </c>
      <c r="M7" s="68" t="s">
        <v>22</v>
      </c>
      <c r="N7" s="39" t="s">
        <v>14</v>
      </c>
      <c r="O7" s="39" t="s">
        <v>15</v>
      </c>
      <c r="P7" s="40" t="s">
        <v>8</v>
      </c>
      <c r="Q7" s="57" t="s">
        <v>23</v>
      </c>
      <c r="R7" s="60" t="s">
        <v>187</v>
      </c>
    </row>
    <row r="8" spans="1:19" s="3" customFormat="1" ht="26.25" customHeight="1" x14ac:dyDescent="0.25">
      <c r="A8" s="52">
        <v>1</v>
      </c>
      <c r="B8" s="84" t="s">
        <v>43</v>
      </c>
      <c r="C8" s="31" t="s">
        <v>44</v>
      </c>
      <c r="D8" s="46" t="s">
        <v>45</v>
      </c>
      <c r="E8" s="31" t="s">
        <v>46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 t="shared" ref="K8:K9" si="1">+IF(J8&gt;0,MONTH(J8),"")</f>
        <v>2</v>
      </c>
      <c r="L8" s="36" t="str">
        <f t="shared" ref="L8:L39" si="2">+IFERROR((VLOOKUP(K8,Meses,2,FALSE))&amp;" "&amp;TEXT(J8,"YYYY"),"")</f>
        <v>Febrero 2014</v>
      </c>
      <c r="M8" s="69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 x14ac:dyDescent="0.25">
      <c r="A9" s="9">
        <v>2</v>
      </c>
      <c r="B9" s="49" t="s">
        <v>47</v>
      </c>
      <c r="C9" s="10" t="s">
        <v>48</v>
      </c>
      <c r="D9" s="47" t="s">
        <v>49</v>
      </c>
      <c r="E9" s="17" t="s">
        <v>50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 t="shared" si="1"/>
        <v>2</v>
      </c>
      <c r="L9" s="36" t="str">
        <f t="shared" si="2"/>
        <v>Febrero 2014</v>
      </c>
      <c r="M9" s="70">
        <v>41645</v>
      </c>
      <c r="N9" s="30">
        <f t="shared" ref="N9:N72" si="3">IF(OR(G9="",J9=""),"",WORKDAY(J9,G9,M9:M40))</f>
        <v>41687</v>
      </c>
      <c r="O9" s="11">
        <v>41683</v>
      </c>
      <c r="P9" s="26">
        <f t="shared" ref="P9:P72" si="4">IF(OR(J9="",O9=""),0,NETWORKDAYS(J9+0,O9,O9:O9))</f>
        <v>0</v>
      </c>
      <c r="Q9" s="37" t="str">
        <f t="shared" ref="Q9:Q72" si="5">+IFERROR(IF(P9&gt;G9,"FUERA DE TIEMPO","A TIEMPO"),"")</f>
        <v>A TIEMPO</v>
      </c>
      <c r="R9" s="59" t="str">
        <f t="shared" ref="R9:R72" si="6">IF(OR(H9="Rechazada",H9="Referida"),"",IF(P9&lt;10,"ANTES DE 10 DIAS","DE 10 A 15 DIAS"))</f>
        <v>ANTES DE 10 DIAS</v>
      </c>
      <c r="S9" s="3"/>
    </row>
    <row r="10" spans="1:19" ht="30" x14ac:dyDescent="0.25">
      <c r="A10" s="9">
        <v>3</v>
      </c>
      <c r="B10" s="49" t="s">
        <v>51</v>
      </c>
      <c r="C10" s="10" t="s">
        <v>52</v>
      </c>
      <c r="D10" s="48" t="s">
        <v>53</v>
      </c>
      <c r="E10" s="18" t="s">
        <v>54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2"/>
        <v>Febrero 2014</v>
      </c>
      <c r="M10" s="70">
        <v>41660</v>
      </c>
      <c r="N10" s="30">
        <f t="shared" si="3"/>
        <v>41698</v>
      </c>
      <c r="O10" s="11">
        <v>41689</v>
      </c>
      <c r="P10" s="26">
        <f t="shared" si="4"/>
        <v>9</v>
      </c>
      <c r="Q10" s="37" t="str">
        <f t="shared" si="5"/>
        <v>A TIEMPO</v>
      </c>
      <c r="R10" s="59" t="str">
        <f t="shared" si="6"/>
        <v/>
      </c>
      <c r="S10" s="3"/>
    </row>
    <row r="11" spans="1:19" ht="41.25" customHeight="1" x14ac:dyDescent="0.25">
      <c r="A11" s="9">
        <v>4</v>
      </c>
      <c r="B11" s="49" t="s">
        <v>55</v>
      </c>
      <c r="C11" s="10" t="s">
        <v>56</v>
      </c>
      <c r="D11" s="48" t="s">
        <v>57</v>
      </c>
      <c r="E11" s="18" t="s">
        <v>58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7">+IF(J11&gt;0,MONTH(J11),"")</f>
        <v>2</v>
      </c>
      <c r="L11" s="36" t="str">
        <f t="shared" si="2"/>
        <v>Febrero 2014</v>
      </c>
      <c r="M11" s="70">
        <v>41697</v>
      </c>
      <c r="N11" s="30">
        <f t="shared" si="3"/>
        <v>41711</v>
      </c>
      <c r="O11" s="11">
        <v>41702</v>
      </c>
      <c r="P11" s="26">
        <f t="shared" si="4"/>
        <v>9</v>
      </c>
      <c r="Q11" s="37" t="str">
        <f t="shared" si="5"/>
        <v>A TIEMPO</v>
      </c>
      <c r="R11" s="59" t="str">
        <f t="shared" si="6"/>
        <v>ANTES DE 10 DIAS</v>
      </c>
      <c r="S11" s="3"/>
    </row>
    <row r="12" spans="1:19" x14ac:dyDescent="0.25">
      <c r="A12" s="9">
        <v>5</v>
      </c>
      <c r="B12" s="49" t="s">
        <v>59</v>
      </c>
      <c r="C12" s="10" t="s">
        <v>60</v>
      </c>
      <c r="D12" s="48" t="s">
        <v>61</v>
      </c>
      <c r="E12" s="10" t="s">
        <v>62</v>
      </c>
      <c r="F12" s="21" t="s">
        <v>27</v>
      </c>
      <c r="G12" s="15">
        <f t="shared" si="0"/>
        <v>3</v>
      </c>
      <c r="H12" s="10" t="s">
        <v>27</v>
      </c>
      <c r="I12" s="11"/>
      <c r="J12" s="34">
        <v>41709</v>
      </c>
      <c r="K12" s="14">
        <f t="shared" si="7"/>
        <v>3</v>
      </c>
      <c r="L12" s="36" t="str">
        <f t="shared" si="2"/>
        <v>Marzo 2014</v>
      </c>
      <c r="M12" s="70">
        <v>41747</v>
      </c>
      <c r="N12" s="30">
        <f t="shared" si="3"/>
        <v>41712</v>
      </c>
      <c r="O12" s="11">
        <v>41709</v>
      </c>
      <c r="P12" s="26">
        <f t="shared" si="4"/>
        <v>0</v>
      </c>
      <c r="Q12" s="37" t="str">
        <f t="shared" si="5"/>
        <v>A TIEMPO</v>
      </c>
      <c r="R12" s="59" t="str">
        <f t="shared" si="6"/>
        <v/>
      </c>
      <c r="S12" s="3"/>
    </row>
    <row r="13" spans="1:19" ht="30" x14ac:dyDescent="0.25">
      <c r="A13" s="9">
        <v>6</v>
      </c>
      <c r="B13" s="49" t="s">
        <v>63</v>
      </c>
      <c r="C13" s="10" t="s">
        <v>64</v>
      </c>
      <c r="D13" s="48" t="s">
        <v>65</v>
      </c>
      <c r="E13" s="18" t="s">
        <v>66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7"/>
        <v>2</v>
      </c>
      <c r="L13" s="36" t="str">
        <f t="shared" si="2"/>
        <v>Febrero 2014</v>
      </c>
      <c r="M13" s="70">
        <v>41734</v>
      </c>
      <c r="N13" s="30">
        <f t="shared" si="3"/>
        <v>41716</v>
      </c>
      <c r="O13" s="11">
        <v>41705</v>
      </c>
      <c r="P13" s="26">
        <f t="shared" si="4"/>
        <v>8</v>
      </c>
      <c r="Q13" s="37" t="str">
        <f t="shared" si="5"/>
        <v>A TIEMPO</v>
      </c>
      <c r="R13" s="59" t="str">
        <f t="shared" si="6"/>
        <v>ANTES DE 10 DIAS</v>
      </c>
      <c r="S13" s="3"/>
    </row>
    <row r="14" spans="1:19" x14ac:dyDescent="0.25">
      <c r="A14" s="9">
        <v>7</v>
      </c>
      <c r="B14" s="49" t="s">
        <v>67</v>
      </c>
      <c r="C14" s="10" t="s">
        <v>68</v>
      </c>
      <c r="D14" s="48" t="s">
        <v>69</v>
      </c>
      <c r="E14" s="18" t="s">
        <v>70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7"/>
        <v>3</v>
      </c>
      <c r="L14" s="36" t="str">
        <f t="shared" si="2"/>
        <v>Marzo 2014</v>
      </c>
      <c r="M14" s="70">
        <v>41809</v>
      </c>
      <c r="N14" s="30">
        <f t="shared" si="3"/>
        <v>41709</v>
      </c>
      <c r="O14" s="11">
        <v>41709</v>
      </c>
      <c r="P14" s="26">
        <f t="shared" si="4"/>
        <v>2</v>
      </c>
      <c r="Q14" s="37" t="str">
        <f t="shared" si="5"/>
        <v>A TIEMPO</v>
      </c>
      <c r="R14" s="59" t="str">
        <f t="shared" si="6"/>
        <v>ANTES DE 10 DIAS</v>
      </c>
      <c r="S14" s="3"/>
    </row>
    <row r="15" spans="1:19" x14ac:dyDescent="0.25">
      <c r="A15" s="9">
        <v>8</v>
      </c>
      <c r="B15" s="49" t="s">
        <v>71</v>
      </c>
      <c r="C15" s="10" t="s">
        <v>72</v>
      </c>
      <c r="D15" s="48" t="s">
        <v>73</v>
      </c>
      <c r="E15" s="18" t="s">
        <v>70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7"/>
        <v>3</v>
      </c>
      <c r="L15" s="36" t="str">
        <f t="shared" si="2"/>
        <v>Marzo 2014</v>
      </c>
      <c r="M15" s="70">
        <v>41906</v>
      </c>
      <c r="N15" s="30">
        <f t="shared" si="3"/>
        <v>41711</v>
      </c>
      <c r="O15" s="11">
        <v>41709</v>
      </c>
      <c r="P15" s="26">
        <f t="shared" si="4"/>
        <v>0</v>
      </c>
      <c r="Q15" s="37" t="str">
        <f t="shared" si="5"/>
        <v>A TIEMPO</v>
      </c>
      <c r="R15" s="59" t="str">
        <f t="shared" si="6"/>
        <v>ANTES DE 10 DIAS</v>
      </c>
      <c r="S15" s="3"/>
    </row>
    <row r="16" spans="1:19" ht="30" x14ac:dyDescent="0.25">
      <c r="A16" s="9">
        <v>9</v>
      </c>
      <c r="B16" s="49" t="s">
        <v>74</v>
      </c>
      <c r="C16" s="10" t="s">
        <v>75</v>
      </c>
      <c r="D16" s="48" t="s">
        <v>76</v>
      </c>
      <c r="E16" s="18" t="s">
        <v>77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7"/>
        <v>3</v>
      </c>
      <c r="L16" s="36" t="str">
        <f t="shared" si="2"/>
        <v>Marzo 2014</v>
      </c>
      <c r="M16" s="70">
        <v>41953</v>
      </c>
      <c r="N16" s="30">
        <f t="shared" si="3"/>
        <v>41739</v>
      </c>
      <c r="O16" s="11">
        <v>41719</v>
      </c>
      <c r="P16" s="26">
        <f t="shared" si="4"/>
        <v>1</v>
      </c>
      <c r="Q16" s="37" t="str">
        <f t="shared" si="5"/>
        <v>A TIEMPO</v>
      </c>
      <c r="R16" s="59" t="str">
        <f t="shared" si="6"/>
        <v>ANTES DE 10 DIAS</v>
      </c>
      <c r="S16" s="3"/>
    </row>
    <row r="17" spans="1:19" ht="30" x14ac:dyDescent="0.25">
      <c r="A17" s="9">
        <v>10</v>
      </c>
      <c r="B17" s="49" t="s">
        <v>80</v>
      </c>
      <c r="C17" s="10" t="s">
        <v>81</v>
      </c>
      <c r="D17" s="48" t="s">
        <v>82</v>
      </c>
      <c r="E17" s="18" t="s">
        <v>83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7"/>
        <v>3</v>
      </c>
      <c r="L17" s="36" t="str">
        <f t="shared" si="2"/>
        <v>Marzo 2014</v>
      </c>
      <c r="M17" s="70">
        <v>41998</v>
      </c>
      <c r="N17" s="30">
        <f t="shared" si="3"/>
        <v>41731</v>
      </c>
      <c r="O17" s="11">
        <v>41723</v>
      </c>
      <c r="P17" s="26">
        <f t="shared" si="4"/>
        <v>9</v>
      </c>
      <c r="Q17" s="37" t="str">
        <f t="shared" si="5"/>
        <v>A TIEMPO</v>
      </c>
      <c r="R17" s="59" t="str">
        <f t="shared" si="6"/>
        <v>ANTES DE 10 DIAS</v>
      </c>
      <c r="S17" s="3"/>
    </row>
    <row r="18" spans="1:19" ht="30" x14ac:dyDescent="0.25">
      <c r="A18" s="9">
        <v>11</v>
      </c>
      <c r="B18" s="49" t="s">
        <v>84</v>
      </c>
      <c r="C18" s="10" t="s">
        <v>85</v>
      </c>
      <c r="D18" s="48" t="s">
        <v>86</v>
      </c>
      <c r="E18" s="18" t="s">
        <v>87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7"/>
        <v>3</v>
      </c>
      <c r="L18" s="36" t="str">
        <f t="shared" si="2"/>
        <v>Marzo 2014</v>
      </c>
      <c r="M18" s="70">
        <v>41997</v>
      </c>
      <c r="N18" s="30">
        <f t="shared" si="3"/>
        <v>41745</v>
      </c>
      <c r="O18" s="11">
        <v>41726</v>
      </c>
      <c r="P18" s="26">
        <f t="shared" si="4"/>
        <v>2</v>
      </c>
      <c r="Q18" s="37" t="str">
        <f t="shared" si="5"/>
        <v>A TIEMPO</v>
      </c>
      <c r="R18" s="59" t="str">
        <f t="shared" si="6"/>
        <v>ANTES DE 10 DIAS</v>
      </c>
      <c r="S18" s="3"/>
    </row>
    <row r="19" spans="1:19" x14ac:dyDescent="0.25">
      <c r="A19" s="9">
        <v>12</v>
      </c>
      <c r="B19" s="49" t="s">
        <v>88</v>
      </c>
      <c r="C19" s="12" t="s">
        <v>89</v>
      </c>
      <c r="D19" s="48" t="s">
        <v>90</v>
      </c>
      <c r="E19" s="18" t="s">
        <v>46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7"/>
        <v>3</v>
      </c>
      <c r="L19" s="36" t="str">
        <f t="shared" si="2"/>
        <v>Marzo 2014</v>
      </c>
      <c r="M19" s="70">
        <v>42003</v>
      </c>
      <c r="N19" s="30">
        <f t="shared" si="3"/>
        <v>41726</v>
      </c>
      <c r="O19" s="11">
        <v>41729</v>
      </c>
      <c r="P19" s="26">
        <f t="shared" si="4"/>
        <v>3</v>
      </c>
      <c r="Q19" s="37" t="str">
        <f t="shared" si="5"/>
        <v>FUERA DE TIEMPO</v>
      </c>
      <c r="R19" s="59" t="str">
        <f t="shared" si="6"/>
        <v>ANTES DE 10 DIAS</v>
      </c>
      <c r="S19" s="3"/>
    </row>
    <row r="20" spans="1:19" x14ac:dyDescent="0.25">
      <c r="A20" s="9">
        <v>13</v>
      </c>
      <c r="B20" s="49" t="s">
        <v>91</v>
      </c>
      <c r="C20" s="12" t="s">
        <v>92</v>
      </c>
      <c r="D20" s="48" t="s">
        <v>93</v>
      </c>
      <c r="E20" s="18" t="s">
        <v>94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7"/>
        <v>3</v>
      </c>
      <c r="L20" s="36" t="str">
        <f t="shared" si="2"/>
        <v>Marzo 2014</v>
      </c>
      <c r="M20" s="70"/>
      <c r="N20" s="30">
        <f t="shared" si="3"/>
        <v>41731</v>
      </c>
      <c r="O20" s="11">
        <v>41729</v>
      </c>
      <c r="P20" s="26">
        <f t="shared" si="4"/>
        <v>0</v>
      </c>
      <c r="Q20" s="37" t="str">
        <f t="shared" si="5"/>
        <v>A TIEMPO</v>
      </c>
      <c r="R20" s="59" t="str">
        <f t="shared" si="6"/>
        <v>ANTES DE 10 DIAS</v>
      </c>
      <c r="S20" s="3"/>
    </row>
    <row r="21" spans="1:19" s="24" customFormat="1" ht="45" x14ac:dyDescent="0.25">
      <c r="A21" s="9">
        <v>14</v>
      </c>
      <c r="B21" s="49" t="s">
        <v>95</v>
      </c>
      <c r="C21" s="12" t="s">
        <v>96</v>
      </c>
      <c r="D21" s="48" t="s">
        <v>97</v>
      </c>
      <c r="E21" s="20" t="s">
        <v>98</v>
      </c>
      <c r="F21" s="21" t="s">
        <v>27</v>
      </c>
      <c r="G21" s="15">
        <f t="shared" si="0"/>
        <v>3</v>
      </c>
      <c r="H21" s="10" t="s">
        <v>27</v>
      </c>
      <c r="I21" s="11"/>
      <c r="J21" s="34">
        <v>41730</v>
      </c>
      <c r="K21" s="23">
        <f t="shared" si="7"/>
        <v>4</v>
      </c>
      <c r="L21" s="36" t="str">
        <f t="shared" si="2"/>
        <v>Abril 2014</v>
      </c>
      <c r="M21" s="70"/>
      <c r="N21" s="30">
        <f t="shared" si="3"/>
        <v>41733</v>
      </c>
      <c r="O21" s="11">
        <v>41731</v>
      </c>
      <c r="P21" s="26">
        <f t="shared" si="4"/>
        <v>1</v>
      </c>
      <c r="Q21" s="37" t="str">
        <f t="shared" si="5"/>
        <v>A TIEMPO</v>
      </c>
      <c r="R21" s="59" t="str">
        <f t="shared" si="6"/>
        <v/>
      </c>
      <c r="S21" s="3"/>
    </row>
    <row r="22" spans="1:19" s="24" customFormat="1" ht="45" x14ac:dyDescent="0.25">
      <c r="A22" s="9">
        <v>15</v>
      </c>
      <c r="B22" s="49" t="s">
        <v>99</v>
      </c>
      <c r="C22" s="12" t="s">
        <v>100</v>
      </c>
      <c r="D22" s="48" t="s">
        <v>101</v>
      </c>
      <c r="E22" s="18" t="s">
        <v>102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7"/>
        <v>4</v>
      </c>
      <c r="L22" s="36" t="str">
        <f t="shared" si="2"/>
        <v>Abril 2014</v>
      </c>
      <c r="M22" s="70"/>
      <c r="N22" s="30">
        <f t="shared" si="3"/>
        <v>41766</v>
      </c>
      <c r="O22" s="11">
        <v>41745</v>
      </c>
      <c r="P22" s="26">
        <f t="shared" si="4"/>
        <v>0</v>
      </c>
      <c r="Q22" s="37" t="str">
        <f t="shared" si="5"/>
        <v>A TIEMPO</v>
      </c>
      <c r="R22" s="59" t="str">
        <f t="shared" si="6"/>
        <v>ANTES DE 10 DIAS</v>
      </c>
      <c r="S22" s="3"/>
    </row>
    <row r="23" spans="1:19" s="24" customFormat="1" ht="30" x14ac:dyDescent="0.25">
      <c r="A23" s="9">
        <v>16</v>
      </c>
      <c r="B23" s="49" t="s">
        <v>103</v>
      </c>
      <c r="C23" s="12" t="s">
        <v>104</v>
      </c>
      <c r="D23" s="48" t="s">
        <v>105</v>
      </c>
      <c r="E23" s="18" t="s">
        <v>106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7"/>
        <v>4</v>
      </c>
      <c r="L23" s="36" t="str">
        <f t="shared" si="2"/>
        <v>Abril 2014</v>
      </c>
      <c r="M23" s="70"/>
      <c r="N23" s="30">
        <f t="shared" si="3"/>
        <v>41744</v>
      </c>
      <c r="O23" s="11">
        <v>41737</v>
      </c>
      <c r="P23" s="26">
        <f t="shared" si="4"/>
        <v>0</v>
      </c>
      <c r="Q23" s="37" t="str">
        <f t="shared" si="5"/>
        <v>A TIEMPO</v>
      </c>
      <c r="R23" s="59" t="str">
        <f t="shared" si="6"/>
        <v/>
      </c>
      <c r="S23" s="3"/>
    </row>
    <row r="24" spans="1:19" ht="45" x14ac:dyDescent="0.25">
      <c r="A24" s="9">
        <v>17</v>
      </c>
      <c r="B24" s="49" t="s">
        <v>103</v>
      </c>
      <c r="C24" s="12" t="s">
        <v>104</v>
      </c>
      <c r="D24" s="48" t="s">
        <v>105</v>
      </c>
      <c r="E24" s="18" t="s">
        <v>107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7"/>
        <v>4</v>
      </c>
      <c r="L24" s="36" t="str">
        <f t="shared" si="2"/>
        <v>Abril 2014</v>
      </c>
      <c r="M24" s="70"/>
      <c r="N24" s="30">
        <f t="shared" si="3"/>
        <v>41745</v>
      </c>
      <c r="O24" s="11">
        <v>41739</v>
      </c>
      <c r="P24" s="26">
        <f t="shared" si="4"/>
        <v>1</v>
      </c>
      <c r="Q24" s="37" t="str">
        <f t="shared" si="5"/>
        <v>A TIEMPO</v>
      </c>
      <c r="R24" s="59" t="str">
        <f t="shared" si="6"/>
        <v>ANTES DE 10 DIAS</v>
      </c>
      <c r="S24" s="3"/>
    </row>
    <row r="25" spans="1:19" ht="45" x14ac:dyDescent="0.25">
      <c r="A25" s="9">
        <v>18</v>
      </c>
      <c r="B25" s="49" t="s">
        <v>108</v>
      </c>
      <c r="C25" s="12" t="s">
        <v>109</v>
      </c>
      <c r="D25" s="48" t="s">
        <v>110</v>
      </c>
      <c r="E25" s="18" t="s">
        <v>111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7"/>
        <v>4</v>
      </c>
      <c r="L25" s="36" t="str">
        <f t="shared" si="2"/>
        <v>Abril 2014</v>
      </c>
      <c r="M25" s="70"/>
      <c r="N25" s="30">
        <f t="shared" si="3"/>
        <v>41760</v>
      </c>
      <c r="O25" s="11">
        <v>41743</v>
      </c>
      <c r="P25" s="26">
        <f t="shared" si="4"/>
        <v>2</v>
      </c>
      <c r="Q25" s="37" t="str">
        <f t="shared" si="5"/>
        <v>A TIEMPO</v>
      </c>
      <c r="R25" s="59" t="str">
        <f t="shared" si="6"/>
        <v>ANTES DE 10 DIAS</v>
      </c>
      <c r="S25" s="3"/>
    </row>
    <row r="26" spans="1:19" ht="30" x14ac:dyDescent="0.25">
      <c r="A26" s="9">
        <v>19</v>
      </c>
      <c r="B26" s="49" t="s">
        <v>112</v>
      </c>
      <c r="C26" s="12" t="s">
        <v>113</v>
      </c>
      <c r="D26" s="49" t="s">
        <v>114</v>
      </c>
      <c r="E26" s="20" t="s">
        <v>115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7"/>
        <v>4</v>
      </c>
      <c r="L26" s="36" t="str">
        <f t="shared" si="2"/>
        <v>Abril 2014</v>
      </c>
      <c r="M26" s="70"/>
      <c r="N26" s="30">
        <f t="shared" si="3"/>
        <v>41745</v>
      </c>
      <c r="O26" s="11">
        <v>41745</v>
      </c>
      <c r="P26" s="26">
        <f t="shared" si="4"/>
        <v>5</v>
      </c>
      <c r="Q26" s="37" t="str">
        <f t="shared" si="5"/>
        <v>A TIEMPO</v>
      </c>
      <c r="R26" s="59" t="str">
        <f t="shared" si="6"/>
        <v>ANTES DE 10 DIAS</v>
      </c>
      <c r="S26" s="3"/>
    </row>
    <row r="27" spans="1:19" ht="45" x14ac:dyDescent="0.25">
      <c r="A27" s="9">
        <v>20</v>
      </c>
      <c r="B27" s="49" t="s">
        <v>116</v>
      </c>
      <c r="C27" s="12" t="s">
        <v>104</v>
      </c>
      <c r="D27" s="48" t="s">
        <v>105</v>
      </c>
      <c r="E27" s="18" t="s">
        <v>117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7"/>
        <v>4</v>
      </c>
      <c r="L27" s="36" t="str">
        <f t="shared" si="2"/>
        <v>Abril 2014</v>
      </c>
      <c r="M27" s="70"/>
      <c r="N27" s="30">
        <f t="shared" si="3"/>
        <v>41744</v>
      </c>
      <c r="O27" s="11">
        <v>41737</v>
      </c>
      <c r="P27" s="26">
        <f t="shared" si="4"/>
        <v>0</v>
      </c>
      <c r="Q27" s="37" t="str">
        <f t="shared" si="5"/>
        <v>A TIEMPO</v>
      </c>
      <c r="R27" s="59" t="str">
        <f t="shared" si="6"/>
        <v/>
      </c>
      <c r="S27" s="3"/>
    </row>
    <row r="28" spans="1:19" ht="30" x14ac:dyDescent="0.25">
      <c r="A28" s="9">
        <v>21</v>
      </c>
      <c r="B28" s="49" t="s">
        <v>118</v>
      </c>
      <c r="C28" s="12" t="s">
        <v>119</v>
      </c>
      <c r="D28" s="48" t="s">
        <v>120</v>
      </c>
      <c r="E28" s="18" t="s">
        <v>121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7"/>
        <v>4</v>
      </c>
      <c r="L28" s="36" t="str">
        <f t="shared" si="2"/>
        <v>Abril 2014</v>
      </c>
      <c r="M28" s="70"/>
      <c r="N28" s="30">
        <f t="shared" si="3"/>
        <v>41745</v>
      </c>
      <c r="O28" s="11">
        <v>41745</v>
      </c>
      <c r="P28" s="26">
        <f t="shared" si="4"/>
        <v>5</v>
      </c>
      <c r="Q28" s="37" t="str">
        <f t="shared" si="5"/>
        <v>A TIEMPO</v>
      </c>
      <c r="R28" s="59" t="str">
        <f t="shared" si="6"/>
        <v>ANTES DE 10 DIAS</v>
      </c>
      <c r="S28" s="3"/>
    </row>
    <row r="29" spans="1:19" ht="30" x14ac:dyDescent="0.25">
      <c r="A29" s="9">
        <v>22</v>
      </c>
      <c r="B29" s="49" t="s">
        <v>122</v>
      </c>
      <c r="C29" s="12" t="s">
        <v>123</v>
      </c>
      <c r="D29" s="49" t="s">
        <v>114</v>
      </c>
      <c r="E29" s="18" t="s">
        <v>124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7"/>
        <v>4</v>
      </c>
      <c r="L29" s="36" t="str">
        <f t="shared" si="2"/>
        <v>Abril 2014</v>
      </c>
      <c r="M29" s="70"/>
      <c r="N29" s="30">
        <f t="shared" si="3"/>
        <v>41744</v>
      </c>
      <c r="O29" s="11">
        <v>41745</v>
      </c>
      <c r="P29" s="26">
        <f t="shared" si="4"/>
        <v>6</v>
      </c>
      <c r="Q29" s="37" t="str">
        <f t="shared" si="5"/>
        <v>FUERA DE TIEMPO</v>
      </c>
      <c r="R29" s="59" t="str">
        <f t="shared" si="6"/>
        <v>ANTES DE 10 DIAS</v>
      </c>
      <c r="S29" s="3"/>
    </row>
    <row r="30" spans="1:19" s="45" customFormat="1" ht="45" x14ac:dyDescent="0.25">
      <c r="A30" s="41">
        <v>23</v>
      </c>
      <c r="B30" s="85" t="s">
        <v>108</v>
      </c>
      <c r="C30" s="42" t="s">
        <v>109</v>
      </c>
      <c r="D30" s="50" t="s">
        <v>110</v>
      </c>
      <c r="E30" s="17" t="s">
        <v>111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7"/>
        <v>4</v>
      </c>
      <c r="L30" s="36" t="str">
        <f t="shared" si="2"/>
        <v>Abril 2014</v>
      </c>
      <c r="M30" s="71"/>
      <c r="N30" s="30">
        <f t="shared" si="3"/>
        <v>41760</v>
      </c>
      <c r="O30" s="44">
        <v>41743</v>
      </c>
      <c r="P30" s="26">
        <f t="shared" si="4"/>
        <v>2</v>
      </c>
      <c r="Q30" s="37" t="str">
        <f t="shared" si="5"/>
        <v>A TIEMPO</v>
      </c>
      <c r="R30" s="59" t="str">
        <f t="shared" si="6"/>
        <v>ANTES DE 10 DIAS</v>
      </c>
      <c r="S30" s="3"/>
    </row>
    <row r="31" spans="1:19" x14ac:dyDescent="0.25">
      <c r="A31" s="9">
        <v>24</v>
      </c>
      <c r="B31" s="49" t="s">
        <v>125</v>
      </c>
      <c r="C31" s="12" t="s">
        <v>126</v>
      </c>
      <c r="D31" s="48" t="s">
        <v>127</v>
      </c>
      <c r="E31" s="12" t="s">
        <v>128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7"/>
        <v>4</v>
      </c>
      <c r="L31" s="36" t="str">
        <f t="shared" si="2"/>
        <v>Abril 2014</v>
      </c>
      <c r="M31" s="70"/>
      <c r="N31" s="30">
        <f t="shared" si="3"/>
        <v>41757</v>
      </c>
      <c r="O31" s="11">
        <v>41752</v>
      </c>
      <c r="P31" s="26">
        <f t="shared" si="4"/>
        <v>2</v>
      </c>
      <c r="Q31" s="37" t="str">
        <f t="shared" si="5"/>
        <v>A TIEMPO</v>
      </c>
      <c r="R31" s="59" t="str">
        <f t="shared" si="6"/>
        <v/>
      </c>
      <c r="S31" s="3"/>
    </row>
    <row r="32" spans="1:19" x14ac:dyDescent="0.25">
      <c r="A32" s="9">
        <v>25</v>
      </c>
      <c r="B32" s="49" t="s">
        <v>129</v>
      </c>
      <c r="C32" s="12" t="s">
        <v>130</v>
      </c>
      <c r="D32" s="48" t="s">
        <v>131</v>
      </c>
      <c r="E32" s="12" t="s">
        <v>128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7"/>
        <v>4</v>
      </c>
      <c r="L32" s="36" t="str">
        <f t="shared" si="2"/>
        <v>Abril 2014</v>
      </c>
      <c r="M32" s="70"/>
      <c r="N32" s="30">
        <f t="shared" si="3"/>
        <v>41759</v>
      </c>
      <c r="O32" s="11">
        <v>41753</v>
      </c>
      <c r="P32" s="26">
        <f t="shared" si="4"/>
        <v>1</v>
      </c>
      <c r="Q32" s="37" t="str">
        <f t="shared" si="5"/>
        <v>A TIEMPO</v>
      </c>
      <c r="R32" s="59" t="str">
        <f t="shared" si="6"/>
        <v/>
      </c>
      <c r="S32" s="3"/>
    </row>
    <row r="33" spans="1:25" x14ac:dyDescent="0.25">
      <c r="A33" s="9">
        <v>26</v>
      </c>
      <c r="B33" s="49" t="s">
        <v>132</v>
      </c>
      <c r="C33" s="12" t="s">
        <v>133</v>
      </c>
      <c r="D33" s="48" t="s">
        <v>134</v>
      </c>
      <c r="E33" s="12" t="s">
        <v>135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7"/>
        <v>4</v>
      </c>
      <c r="L33" s="36" t="str">
        <f t="shared" si="2"/>
        <v>Abril 2014</v>
      </c>
      <c r="M33" s="70"/>
      <c r="N33" s="30">
        <f t="shared" si="3"/>
        <v>41764</v>
      </c>
      <c r="O33" s="11">
        <v>41757</v>
      </c>
      <c r="P33" s="26">
        <f t="shared" si="4"/>
        <v>0</v>
      </c>
      <c r="Q33" s="37" t="str">
        <f t="shared" si="5"/>
        <v>A TIEMPO</v>
      </c>
      <c r="R33" s="59" t="str">
        <f t="shared" si="6"/>
        <v>ANTES DE 10 DIAS</v>
      </c>
      <c r="S33" s="3"/>
    </row>
    <row r="34" spans="1:25" ht="30" x14ac:dyDescent="0.25">
      <c r="A34" s="9">
        <v>27</v>
      </c>
      <c r="B34" s="49" t="s">
        <v>136</v>
      </c>
      <c r="C34" s="12" t="s">
        <v>137</v>
      </c>
      <c r="D34" s="48" t="s">
        <v>138</v>
      </c>
      <c r="E34" s="18" t="s">
        <v>139</v>
      </c>
      <c r="F34" s="21" t="s">
        <v>27</v>
      </c>
      <c r="G34" s="15">
        <f t="shared" si="0"/>
        <v>3</v>
      </c>
      <c r="H34" s="10" t="s">
        <v>27</v>
      </c>
      <c r="I34" s="11"/>
      <c r="J34" s="34">
        <v>41772</v>
      </c>
      <c r="K34" s="14">
        <f t="shared" si="7"/>
        <v>5</v>
      </c>
      <c r="L34" s="36" t="str">
        <f t="shared" si="2"/>
        <v>Mayo 2014</v>
      </c>
      <c r="M34" s="70"/>
      <c r="N34" s="30">
        <f t="shared" si="3"/>
        <v>41775</v>
      </c>
      <c r="O34" s="11">
        <v>41772</v>
      </c>
      <c r="P34" s="26">
        <f t="shared" si="4"/>
        <v>0</v>
      </c>
      <c r="Q34" s="37" t="str">
        <f t="shared" si="5"/>
        <v>A TIEMPO</v>
      </c>
      <c r="R34" s="59" t="str">
        <f t="shared" si="6"/>
        <v/>
      </c>
      <c r="S34" s="3"/>
    </row>
    <row r="35" spans="1:25" ht="45" x14ac:dyDescent="0.25">
      <c r="A35" s="9">
        <v>28</v>
      </c>
      <c r="B35" s="49" t="s">
        <v>140</v>
      </c>
      <c r="C35" s="12" t="s">
        <v>141</v>
      </c>
      <c r="D35" s="48" t="s">
        <v>142</v>
      </c>
      <c r="E35" s="18" t="s">
        <v>143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7"/>
        <v>5</v>
      </c>
      <c r="L35" s="36" t="str">
        <f t="shared" si="2"/>
        <v>Mayo 2014</v>
      </c>
      <c r="M35" s="70"/>
      <c r="N35" s="30">
        <f t="shared" si="3"/>
        <v>41799</v>
      </c>
      <c r="O35" s="11">
        <v>41782</v>
      </c>
      <c r="P35" s="26">
        <f t="shared" si="4"/>
        <v>4</v>
      </c>
      <c r="Q35" s="37" t="str">
        <f t="shared" si="5"/>
        <v>A TIEMPO</v>
      </c>
      <c r="R35" s="59" t="str">
        <f t="shared" si="6"/>
        <v>ANTES DE 10 DIAS</v>
      </c>
      <c r="S35" s="3"/>
    </row>
    <row r="36" spans="1:25" ht="30" x14ac:dyDescent="0.25">
      <c r="A36" s="9">
        <v>29</v>
      </c>
      <c r="B36" s="49" t="s">
        <v>144</v>
      </c>
      <c r="C36" s="12" t="s">
        <v>145</v>
      </c>
      <c r="D36" s="48" t="s">
        <v>146</v>
      </c>
      <c r="E36" s="18" t="s">
        <v>147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7"/>
        <v>5</v>
      </c>
      <c r="L36" s="36" t="str">
        <f t="shared" si="2"/>
        <v>Mayo 2014</v>
      </c>
      <c r="M36" s="70"/>
      <c r="N36" s="30">
        <f t="shared" si="3"/>
        <v>41793</v>
      </c>
      <c r="O36" s="11">
        <v>41786</v>
      </c>
      <c r="P36" s="26">
        <f t="shared" si="4"/>
        <v>0</v>
      </c>
      <c r="Q36" s="37" t="str">
        <f t="shared" si="5"/>
        <v>A TIEMPO</v>
      </c>
      <c r="R36" s="59" t="str">
        <f t="shared" si="6"/>
        <v>ANTES DE 10 DIAS</v>
      </c>
      <c r="S36" s="3"/>
    </row>
    <row r="37" spans="1:25" ht="30" x14ac:dyDescent="0.25">
      <c r="A37" s="9">
        <v>30</v>
      </c>
      <c r="B37" s="49" t="s">
        <v>148</v>
      </c>
      <c r="C37" s="12" t="s">
        <v>149</v>
      </c>
      <c r="D37" s="48" t="s">
        <v>150</v>
      </c>
      <c r="E37" s="18" t="s">
        <v>151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7"/>
        <v>6</v>
      </c>
      <c r="L37" s="36" t="str">
        <f t="shared" si="2"/>
        <v>Junio 2014</v>
      </c>
      <c r="M37" s="70"/>
      <c r="N37" s="30">
        <f t="shared" si="3"/>
        <v>41801</v>
      </c>
      <c r="O37" s="11">
        <v>41800</v>
      </c>
      <c r="P37" s="26">
        <f t="shared" si="4"/>
        <v>1</v>
      </c>
      <c r="Q37" s="37" t="str">
        <f t="shared" si="5"/>
        <v>A TIEMPO</v>
      </c>
      <c r="R37" s="59" t="str">
        <f t="shared" si="6"/>
        <v>ANTES DE 10 DIAS</v>
      </c>
      <c r="S37" s="3"/>
    </row>
    <row r="38" spans="1:25" ht="45" x14ac:dyDescent="0.25">
      <c r="A38" s="9">
        <v>31</v>
      </c>
      <c r="B38" s="49" t="s">
        <v>152</v>
      </c>
      <c r="C38" s="12" t="s">
        <v>153</v>
      </c>
      <c r="D38" s="48" t="s">
        <v>154</v>
      </c>
      <c r="E38" s="18" t="s">
        <v>155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7"/>
        <v>6</v>
      </c>
      <c r="L38" s="36" t="str">
        <f t="shared" si="2"/>
        <v>Junio 2014</v>
      </c>
      <c r="M38" s="70"/>
      <c r="N38" s="30">
        <f t="shared" si="3"/>
        <v>41815</v>
      </c>
      <c r="O38" s="11">
        <v>41815</v>
      </c>
      <c r="P38" s="26">
        <f t="shared" si="4"/>
        <v>2</v>
      </c>
      <c r="Q38" s="37" t="str">
        <f t="shared" si="5"/>
        <v>A TIEMPO</v>
      </c>
      <c r="R38" s="59" t="str">
        <f t="shared" si="6"/>
        <v>ANTES DE 10 DIAS</v>
      </c>
      <c r="S38" s="3"/>
    </row>
    <row r="39" spans="1:25" x14ac:dyDescent="0.25">
      <c r="A39" s="9">
        <v>32</v>
      </c>
      <c r="B39" s="49" t="s">
        <v>156</v>
      </c>
      <c r="C39" s="12" t="s">
        <v>157</v>
      </c>
      <c r="D39" s="48" t="s">
        <v>158</v>
      </c>
      <c r="E39" s="12" t="s">
        <v>159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7"/>
        <v>6</v>
      </c>
      <c r="L39" s="36" t="str">
        <f t="shared" si="2"/>
        <v>Junio 2014</v>
      </c>
      <c r="M39" s="70"/>
      <c r="N39" s="30">
        <f t="shared" si="3"/>
        <v>41824</v>
      </c>
      <c r="O39" s="11">
        <v>41817</v>
      </c>
      <c r="P39" s="26">
        <f t="shared" si="4"/>
        <v>0</v>
      </c>
      <c r="Q39" s="37" t="str">
        <f t="shared" si="5"/>
        <v>A TIEMPO</v>
      </c>
      <c r="R39" s="59" t="str">
        <f t="shared" si="6"/>
        <v>ANTES DE 10 DIAS</v>
      </c>
      <c r="S39" s="3"/>
    </row>
    <row r="40" spans="1:25" ht="45" x14ac:dyDescent="0.25">
      <c r="A40" s="9">
        <v>33</v>
      </c>
      <c r="B40" s="49" t="s">
        <v>206</v>
      </c>
      <c r="C40" s="12" t="s">
        <v>207</v>
      </c>
      <c r="D40" s="48" t="s">
        <v>208</v>
      </c>
      <c r="E40" s="20" t="s">
        <v>209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7"/>
        <v>7</v>
      </c>
      <c r="L40" s="36" t="str">
        <f t="shared" ref="L40:L71" si="8">+IFERROR((VLOOKUP(K40,Meses,2,FALSE))&amp;" "&amp;TEXT(J40,"YYYY"),"")</f>
        <v>Julio 2014</v>
      </c>
      <c r="M40" s="70"/>
      <c r="N40" s="30">
        <f t="shared" si="3"/>
        <v>41855</v>
      </c>
      <c r="O40" s="11">
        <v>41852</v>
      </c>
      <c r="P40" s="26">
        <f t="shared" si="4"/>
        <v>4</v>
      </c>
      <c r="Q40" s="37" t="str">
        <f t="shared" si="5"/>
        <v>A TIEMPO</v>
      </c>
      <c r="R40" s="59" t="str">
        <f t="shared" si="6"/>
        <v>ANTES DE 10 DIAS</v>
      </c>
      <c r="S40" s="3"/>
      <c r="U40" s="24"/>
      <c r="V40" s="24"/>
      <c r="W40" s="24"/>
      <c r="X40" s="24"/>
      <c r="Y40" s="24"/>
    </row>
    <row r="41" spans="1:25" x14ac:dyDescent="0.25">
      <c r="A41" s="9">
        <v>34</v>
      </c>
      <c r="B41" s="49" t="s">
        <v>210</v>
      </c>
      <c r="C41" s="12"/>
      <c r="D41" s="48" t="s">
        <v>211</v>
      </c>
      <c r="E41" s="20" t="s">
        <v>212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7"/>
        <v>7</v>
      </c>
      <c r="L41" s="36" t="str">
        <f t="shared" si="8"/>
        <v>Julio 2014</v>
      </c>
      <c r="M41" s="70"/>
      <c r="N41" s="30">
        <f t="shared" si="3"/>
        <v>41855</v>
      </c>
      <c r="O41" s="11">
        <v>41852</v>
      </c>
      <c r="P41" s="26">
        <f t="shared" si="4"/>
        <v>4</v>
      </c>
      <c r="Q41" s="37" t="str">
        <f t="shared" si="5"/>
        <v>A TIEMPO</v>
      </c>
      <c r="R41" s="59" t="str">
        <f t="shared" si="6"/>
        <v>ANTES DE 10 DIAS</v>
      </c>
      <c r="S41" s="3"/>
      <c r="U41" s="24"/>
      <c r="V41" s="24"/>
      <c r="W41" s="24"/>
      <c r="X41" s="24"/>
      <c r="Y41" s="24"/>
    </row>
    <row r="42" spans="1:25" x14ac:dyDescent="0.25">
      <c r="A42" s="9">
        <v>35</v>
      </c>
      <c r="B42" s="49" t="s">
        <v>216</v>
      </c>
      <c r="C42" s="12" t="s">
        <v>217</v>
      </c>
      <c r="D42" s="106" t="s">
        <v>218</v>
      </c>
      <c r="E42" s="12" t="s">
        <v>219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7"/>
        <v>8</v>
      </c>
      <c r="L42" s="36" t="str">
        <f t="shared" si="8"/>
        <v>Agosto 2014</v>
      </c>
      <c r="M42" s="70"/>
      <c r="N42" s="30">
        <f t="shared" si="3"/>
        <v>41871</v>
      </c>
      <c r="O42" s="11">
        <v>41865</v>
      </c>
      <c r="P42" s="26">
        <f t="shared" si="4"/>
        <v>1</v>
      </c>
      <c r="Q42" s="37" t="str">
        <f t="shared" si="5"/>
        <v>A TIEMPO</v>
      </c>
      <c r="R42" s="59" t="str">
        <f t="shared" si="6"/>
        <v>ANTES DE 10 DIAS</v>
      </c>
      <c r="S42" s="3"/>
      <c r="U42" s="24"/>
      <c r="V42" s="24"/>
      <c r="W42" s="24"/>
      <c r="X42" s="24"/>
      <c r="Y42" s="24"/>
    </row>
    <row r="43" spans="1:25" x14ac:dyDescent="0.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7"/>
        <v/>
      </c>
      <c r="L43" s="36" t="str">
        <f t="shared" si="8"/>
        <v/>
      </c>
      <c r="M43" s="70"/>
      <c r="N43" s="30" t="str">
        <f t="shared" si="3"/>
        <v/>
      </c>
      <c r="O43" s="11"/>
      <c r="P43" s="26">
        <f t="shared" si="4"/>
        <v>0</v>
      </c>
      <c r="Q43" s="37" t="str">
        <f t="shared" si="5"/>
        <v>A TIEMPO</v>
      </c>
      <c r="R43" s="59" t="str">
        <f t="shared" si="6"/>
        <v>ANTES DE 10 DIAS</v>
      </c>
      <c r="S43" s="3"/>
      <c r="U43" s="24"/>
      <c r="V43" s="24"/>
      <c r="W43" s="24"/>
      <c r="X43" s="24"/>
      <c r="Y43" s="24"/>
    </row>
    <row r="44" spans="1:25" x14ac:dyDescent="0.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7"/>
        <v/>
      </c>
      <c r="L44" s="36" t="str">
        <f t="shared" si="8"/>
        <v/>
      </c>
      <c r="M44" s="70"/>
      <c r="N44" s="30" t="str">
        <f t="shared" si="3"/>
        <v/>
      </c>
      <c r="O44" s="11"/>
      <c r="P44" s="26">
        <f t="shared" si="4"/>
        <v>0</v>
      </c>
      <c r="Q44" s="37" t="str">
        <f t="shared" si="5"/>
        <v>A TIEMPO</v>
      </c>
      <c r="R44" s="59" t="str">
        <f t="shared" si="6"/>
        <v>ANTES DE 10 DIAS</v>
      </c>
      <c r="S44" s="3"/>
      <c r="U44" s="24"/>
      <c r="V44" s="24"/>
      <c r="W44" s="24"/>
      <c r="X44" s="24"/>
      <c r="Y44" s="24"/>
    </row>
    <row r="45" spans="1:25" x14ac:dyDescent="0.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7"/>
        <v/>
      </c>
      <c r="L45" s="36" t="str">
        <f t="shared" si="8"/>
        <v/>
      </c>
      <c r="M45" s="70"/>
      <c r="N45" s="30" t="str">
        <f t="shared" si="3"/>
        <v/>
      </c>
      <c r="O45" s="11"/>
      <c r="P45" s="26">
        <f t="shared" si="4"/>
        <v>0</v>
      </c>
      <c r="Q45" s="37" t="str">
        <f t="shared" si="5"/>
        <v>A TIEMPO</v>
      </c>
      <c r="R45" s="59" t="str">
        <f t="shared" si="6"/>
        <v>ANTES DE 10 DIAS</v>
      </c>
      <c r="S45" s="3"/>
      <c r="U45" s="24"/>
      <c r="V45" s="24"/>
      <c r="W45" s="24"/>
      <c r="X45" s="24"/>
      <c r="Y45" s="24"/>
    </row>
    <row r="46" spans="1:25" x14ac:dyDescent="0.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7"/>
        <v/>
      </c>
      <c r="L46" s="36" t="str">
        <f t="shared" si="8"/>
        <v/>
      </c>
      <c r="M46" s="70"/>
      <c r="N46" s="30" t="str">
        <f t="shared" si="3"/>
        <v/>
      </c>
      <c r="O46" s="11"/>
      <c r="P46" s="26">
        <f t="shared" si="4"/>
        <v>0</v>
      </c>
      <c r="Q46" s="37" t="str">
        <f t="shared" si="5"/>
        <v>A TIEMPO</v>
      </c>
      <c r="R46" s="59" t="str">
        <f t="shared" si="6"/>
        <v>ANTES DE 10 DIAS</v>
      </c>
      <c r="S46" s="3"/>
      <c r="U46" s="24"/>
      <c r="V46" s="24"/>
      <c r="W46" s="24"/>
      <c r="X46" s="24"/>
      <c r="Y46" s="24"/>
    </row>
    <row r="47" spans="1:25" x14ac:dyDescent="0.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7"/>
        <v/>
      </c>
      <c r="L47" s="36" t="str">
        <f t="shared" si="8"/>
        <v/>
      </c>
      <c r="M47" s="70"/>
      <c r="N47" s="30" t="str">
        <f t="shared" si="3"/>
        <v/>
      </c>
      <c r="O47" s="11"/>
      <c r="P47" s="26">
        <f t="shared" si="4"/>
        <v>0</v>
      </c>
      <c r="Q47" s="37" t="str">
        <f t="shared" si="5"/>
        <v>A TIEMPO</v>
      </c>
      <c r="R47" s="59" t="str">
        <f t="shared" si="6"/>
        <v>ANTES DE 10 DIAS</v>
      </c>
      <c r="S47" s="3"/>
      <c r="U47" s="24"/>
      <c r="V47" s="24"/>
      <c r="W47" s="24"/>
      <c r="X47" s="24"/>
      <c r="Y47" s="24"/>
    </row>
    <row r="48" spans="1:25" x14ac:dyDescent="0.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7"/>
        <v/>
      </c>
      <c r="L48" s="36" t="str">
        <f t="shared" si="8"/>
        <v/>
      </c>
      <c r="M48" s="70"/>
      <c r="N48" s="30" t="str">
        <f t="shared" si="3"/>
        <v/>
      </c>
      <c r="O48" s="11"/>
      <c r="P48" s="26">
        <f t="shared" si="4"/>
        <v>0</v>
      </c>
      <c r="Q48" s="37" t="str">
        <f t="shared" si="5"/>
        <v>A TIEMPO</v>
      </c>
      <c r="R48" s="59" t="str">
        <f t="shared" si="6"/>
        <v>ANTES DE 10 DIAS</v>
      </c>
      <c r="S48" s="3"/>
    </row>
    <row r="49" spans="1:19" x14ac:dyDescent="0.25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7"/>
        <v/>
      </c>
      <c r="L49" s="36" t="str">
        <f t="shared" si="8"/>
        <v/>
      </c>
      <c r="M49" s="70"/>
      <c r="N49" s="30" t="str">
        <f t="shared" si="3"/>
        <v/>
      </c>
      <c r="O49" s="11"/>
      <c r="P49" s="26">
        <f t="shared" si="4"/>
        <v>0</v>
      </c>
      <c r="Q49" s="37" t="str">
        <f t="shared" si="5"/>
        <v>A TIEMPO</v>
      </c>
      <c r="R49" s="59" t="str">
        <f t="shared" si="6"/>
        <v>ANTES DE 10 DIAS</v>
      </c>
      <c r="S49" s="3"/>
    </row>
    <row r="50" spans="1:19" x14ac:dyDescent="0.25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7"/>
        <v/>
      </c>
      <c r="L50" s="36" t="str">
        <f t="shared" si="8"/>
        <v/>
      </c>
      <c r="M50" s="70"/>
      <c r="N50" s="30" t="str">
        <f t="shared" si="3"/>
        <v/>
      </c>
      <c r="O50" s="11"/>
      <c r="P50" s="26">
        <f t="shared" si="4"/>
        <v>0</v>
      </c>
      <c r="Q50" s="37" t="str">
        <f t="shared" si="5"/>
        <v>A TIEMPO</v>
      </c>
      <c r="R50" s="59" t="str">
        <f t="shared" si="6"/>
        <v>ANTES DE 10 DIAS</v>
      </c>
      <c r="S50" s="3"/>
    </row>
    <row r="51" spans="1:19" x14ac:dyDescent="0.25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7"/>
        <v/>
      </c>
      <c r="L51" s="36" t="str">
        <f t="shared" si="8"/>
        <v/>
      </c>
      <c r="M51" s="70"/>
      <c r="N51" s="30" t="str">
        <f t="shared" si="3"/>
        <v/>
      </c>
      <c r="O51" s="11"/>
      <c r="P51" s="26">
        <f t="shared" si="4"/>
        <v>0</v>
      </c>
      <c r="Q51" s="37" t="str">
        <f t="shared" si="5"/>
        <v>A TIEMPO</v>
      </c>
      <c r="R51" s="59" t="str">
        <f t="shared" si="6"/>
        <v>ANTES DE 10 DIAS</v>
      </c>
      <c r="S51" s="3"/>
    </row>
    <row r="52" spans="1:19" x14ac:dyDescent="0.25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7"/>
        <v/>
      </c>
      <c r="L52" s="36" t="str">
        <f t="shared" si="8"/>
        <v/>
      </c>
      <c r="M52" s="70"/>
      <c r="N52" s="30" t="str">
        <f t="shared" si="3"/>
        <v/>
      </c>
      <c r="O52" s="11"/>
      <c r="P52" s="26">
        <f t="shared" si="4"/>
        <v>0</v>
      </c>
      <c r="Q52" s="37" t="str">
        <f t="shared" si="5"/>
        <v>A TIEMPO</v>
      </c>
      <c r="R52" s="59" t="str">
        <f t="shared" si="6"/>
        <v>ANTES DE 10 DIAS</v>
      </c>
      <c r="S52" s="3"/>
    </row>
    <row r="53" spans="1:19" x14ac:dyDescent="0.25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7"/>
        <v/>
      </c>
      <c r="L53" s="36" t="str">
        <f t="shared" si="8"/>
        <v/>
      </c>
      <c r="M53" s="70"/>
      <c r="N53" s="30" t="str">
        <f t="shared" si="3"/>
        <v/>
      </c>
      <c r="O53" s="11"/>
      <c r="P53" s="26">
        <f t="shared" si="4"/>
        <v>0</v>
      </c>
      <c r="Q53" s="37" t="str">
        <f t="shared" si="5"/>
        <v>A TIEMPO</v>
      </c>
      <c r="R53" s="59" t="str">
        <f t="shared" si="6"/>
        <v>ANTES DE 10 DIAS</v>
      </c>
      <c r="S53" s="3"/>
    </row>
    <row r="54" spans="1:19" x14ac:dyDescent="0.25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7"/>
        <v/>
      </c>
      <c r="L54" s="36" t="str">
        <f t="shared" si="8"/>
        <v/>
      </c>
      <c r="M54" s="70"/>
      <c r="N54" s="30" t="str">
        <f t="shared" si="3"/>
        <v/>
      </c>
      <c r="O54" s="11"/>
      <c r="P54" s="26">
        <f t="shared" si="4"/>
        <v>0</v>
      </c>
      <c r="Q54" s="37" t="str">
        <f t="shared" si="5"/>
        <v>A TIEMPO</v>
      </c>
      <c r="R54" s="59" t="str">
        <f t="shared" si="6"/>
        <v>ANTES DE 10 DIAS</v>
      </c>
      <c r="S54" s="3"/>
    </row>
    <row r="55" spans="1:19" x14ac:dyDescent="0.25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7"/>
        <v/>
      </c>
      <c r="L55" s="36" t="str">
        <f t="shared" si="8"/>
        <v/>
      </c>
      <c r="M55" s="70"/>
      <c r="N55" s="30" t="str">
        <f t="shared" si="3"/>
        <v/>
      </c>
      <c r="O55" s="11"/>
      <c r="P55" s="26">
        <f t="shared" si="4"/>
        <v>0</v>
      </c>
      <c r="Q55" s="37" t="str">
        <f t="shared" si="5"/>
        <v>A TIEMPO</v>
      </c>
      <c r="R55" s="59" t="str">
        <f t="shared" si="6"/>
        <v>ANTES DE 10 DIAS</v>
      </c>
      <c r="S55" s="3"/>
    </row>
    <row r="56" spans="1:19" x14ac:dyDescent="0.25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7"/>
        <v/>
      </c>
      <c r="L56" s="36" t="str">
        <f t="shared" si="8"/>
        <v/>
      </c>
      <c r="M56" s="70"/>
      <c r="N56" s="30" t="str">
        <f t="shared" si="3"/>
        <v/>
      </c>
      <c r="O56" s="11"/>
      <c r="P56" s="26">
        <f t="shared" si="4"/>
        <v>0</v>
      </c>
      <c r="Q56" s="37" t="str">
        <f t="shared" si="5"/>
        <v>A TIEMPO</v>
      </c>
      <c r="R56" s="59" t="str">
        <f t="shared" si="6"/>
        <v>ANTES DE 10 DIAS</v>
      </c>
      <c r="S56" s="3"/>
    </row>
    <row r="57" spans="1:19" x14ac:dyDescent="0.25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7"/>
        <v/>
      </c>
      <c r="L57" s="36" t="str">
        <f t="shared" si="8"/>
        <v/>
      </c>
      <c r="M57" s="70"/>
      <c r="N57" s="30" t="str">
        <f t="shared" si="3"/>
        <v/>
      </c>
      <c r="O57" s="11"/>
      <c r="P57" s="26">
        <f t="shared" si="4"/>
        <v>0</v>
      </c>
      <c r="Q57" s="37" t="str">
        <f t="shared" si="5"/>
        <v>A TIEMPO</v>
      </c>
      <c r="R57" s="59" t="str">
        <f t="shared" si="6"/>
        <v>ANTES DE 10 DIAS</v>
      </c>
      <c r="S57" s="3"/>
    </row>
    <row r="58" spans="1:19" x14ac:dyDescent="0.25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7"/>
        <v/>
      </c>
      <c r="L58" s="36" t="str">
        <f t="shared" si="8"/>
        <v/>
      </c>
      <c r="M58" s="70"/>
      <c r="N58" s="30" t="str">
        <f t="shared" si="3"/>
        <v/>
      </c>
      <c r="O58" s="11"/>
      <c r="P58" s="26">
        <f t="shared" si="4"/>
        <v>0</v>
      </c>
      <c r="Q58" s="37" t="str">
        <f t="shared" si="5"/>
        <v>A TIEMPO</v>
      </c>
      <c r="R58" s="59" t="str">
        <f t="shared" si="6"/>
        <v>ANTES DE 10 DIAS</v>
      </c>
      <c r="S58" s="3"/>
    </row>
    <row r="59" spans="1:19" x14ac:dyDescent="0.25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7"/>
        <v/>
      </c>
      <c r="L59" s="36" t="str">
        <f t="shared" si="8"/>
        <v/>
      </c>
      <c r="M59" s="70"/>
      <c r="N59" s="30" t="str">
        <f t="shared" si="3"/>
        <v/>
      </c>
      <c r="O59" s="11"/>
      <c r="P59" s="26">
        <f t="shared" si="4"/>
        <v>0</v>
      </c>
      <c r="Q59" s="37" t="str">
        <f t="shared" si="5"/>
        <v>A TIEMPO</v>
      </c>
      <c r="R59" s="59" t="str">
        <f t="shared" si="6"/>
        <v>ANTES DE 10 DIAS</v>
      </c>
      <c r="S59" s="3"/>
    </row>
    <row r="60" spans="1:19" x14ac:dyDescent="0.25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7"/>
        <v/>
      </c>
      <c r="L60" s="36" t="str">
        <f t="shared" si="8"/>
        <v/>
      </c>
      <c r="M60" s="70"/>
      <c r="N60" s="30" t="str">
        <f t="shared" si="3"/>
        <v/>
      </c>
      <c r="O60" s="11"/>
      <c r="P60" s="26">
        <f t="shared" si="4"/>
        <v>0</v>
      </c>
      <c r="Q60" s="37" t="str">
        <f t="shared" si="5"/>
        <v>A TIEMPO</v>
      </c>
      <c r="R60" s="59" t="str">
        <f t="shared" si="6"/>
        <v>ANTES DE 10 DIAS</v>
      </c>
      <c r="S60" s="3"/>
    </row>
    <row r="61" spans="1:19" x14ac:dyDescent="0.25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7"/>
        <v/>
      </c>
      <c r="L61" s="36" t="str">
        <f t="shared" si="8"/>
        <v/>
      </c>
      <c r="M61" s="70"/>
      <c r="N61" s="30" t="str">
        <f t="shared" si="3"/>
        <v/>
      </c>
      <c r="O61" s="11"/>
      <c r="P61" s="26">
        <f t="shared" si="4"/>
        <v>0</v>
      </c>
      <c r="Q61" s="37" t="str">
        <f t="shared" si="5"/>
        <v>A TIEMPO</v>
      </c>
      <c r="R61" s="59" t="str">
        <f t="shared" si="6"/>
        <v>ANTES DE 10 DIAS</v>
      </c>
      <c r="S61" s="3"/>
    </row>
    <row r="62" spans="1:19" x14ac:dyDescent="0.25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7"/>
        <v/>
      </c>
      <c r="L62" s="36" t="str">
        <f t="shared" si="8"/>
        <v/>
      </c>
      <c r="M62" s="70"/>
      <c r="N62" s="30" t="str">
        <f t="shared" si="3"/>
        <v/>
      </c>
      <c r="O62" s="11"/>
      <c r="P62" s="26">
        <f t="shared" si="4"/>
        <v>0</v>
      </c>
      <c r="Q62" s="37" t="str">
        <f t="shared" si="5"/>
        <v>A TIEMPO</v>
      </c>
      <c r="R62" s="59" t="str">
        <f t="shared" si="6"/>
        <v>ANTES DE 10 DIAS</v>
      </c>
      <c r="S62" s="3"/>
    </row>
    <row r="63" spans="1:19" x14ac:dyDescent="0.25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7"/>
        <v/>
      </c>
      <c r="L63" s="36" t="str">
        <f t="shared" si="8"/>
        <v/>
      </c>
      <c r="M63" s="70"/>
      <c r="N63" s="30" t="str">
        <f t="shared" si="3"/>
        <v/>
      </c>
      <c r="O63" s="11"/>
      <c r="P63" s="26">
        <f t="shared" si="4"/>
        <v>0</v>
      </c>
      <c r="Q63" s="37" t="str">
        <f t="shared" si="5"/>
        <v>A TIEMPO</v>
      </c>
      <c r="R63" s="59" t="str">
        <f t="shared" si="6"/>
        <v>ANTES DE 10 DIAS</v>
      </c>
      <c r="S63" s="3"/>
    </row>
    <row r="64" spans="1:19" x14ac:dyDescent="0.25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7"/>
        <v/>
      </c>
      <c r="L64" s="36" t="str">
        <f t="shared" si="8"/>
        <v/>
      </c>
      <c r="M64" s="70"/>
      <c r="N64" s="30" t="str">
        <f t="shared" si="3"/>
        <v/>
      </c>
      <c r="O64" s="11"/>
      <c r="P64" s="26">
        <f t="shared" si="4"/>
        <v>0</v>
      </c>
      <c r="Q64" s="37" t="str">
        <f t="shared" si="5"/>
        <v>A TIEMPO</v>
      </c>
      <c r="R64" s="59" t="str">
        <f t="shared" si="6"/>
        <v>ANTES DE 10 DIAS</v>
      </c>
      <c r="S64" s="3"/>
    </row>
    <row r="65" spans="1:19" x14ac:dyDescent="0.25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7"/>
        <v/>
      </c>
      <c r="L65" s="36" t="str">
        <f t="shared" si="8"/>
        <v/>
      </c>
      <c r="M65" s="70"/>
      <c r="N65" s="30" t="str">
        <f t="shared" si="3"/>
        <v/>
      </c>
      <c r="O65" s="11"/>
      <c r="P65" s="26">
        <f t="shared" si="4"/>
        <v>0</v>
      </c>
      <c r="Q65" s="37" t="str">
        <f t="shared" si="5"/>
        <v>A TIEMPO</v>
      </c>
      <c r="R65" s="59" t="str">
        <f t="shared" si="6"/>
        <v>ANTES DE 10 DIAS</v>
      </c>
      <c r="S65" s="3"/>
    </row>
    <row r="66" spans="1:19" x14ac:dyDescent="0.25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7"/>
        <v/>
      </c>
      <c r="L66" s="36" t="str">
        <f t="shared" si="8"/>
        <v/>
      </c>
      <c r="M66" s="70"/>
      <c r="N66" s="30" t="str">
        <f t="shared" si="3"/>
        <v/>
      </c>
      <c r="O66" s="11"/>
      <c r="P66" s="26">
        <f t="shared" si="4"/>
        <v>0</v>
      </c>
      <c r="Q66" s="37" t="str">
        <f t="shared" si="5"/>
        <v>A TIEMPO</v>
      </c>
      <c r="R66" s="59" t="str">
        <f t="shared" si="6"/>
        <v>ANTES DE 10 DIAS</v>
      </c>
      <c r="S66" s="3"/>
    </row>
    <row r="67" spans="1:19" x14ac:dyDescent="0.25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7"/>
        <v/>
      </c>
      <c r="L67" s="36" t="str">
        <f t="shared" si="8"/>
        <v/>
      </c>
      <c r="M67" s="70"/>
      <c r="N67" s="30" t="str">
        <f t="shared" si="3"/>
        <v/>
      </c>
      <c r="O67" s="11"/>
      <c r="P67" s="26">
        <f t="shared" si="4"/>
        <v>0</v>
      </c>
      <c r="Q67" s="37" t="str">
        <f t="shared" si="5"/>
        <v>A TIEMPO</v>
      </c>
      <c r="R67" s="59" t="str">
        <f t="shared" si="6"/>
        <v>ANTES DE 10 DIAS</v>
      </c>
      <c r="S67" s="3"/>
    </row>
    <row r="68" spans="1:19" x14ac:dyDescent="0.25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7"/>
        <v/>
      </c>
      <c r="L68" s="36" t="str">
        <f t="shared" si="8"/>
        <v/>
      </c>
      <c r="M68" s="70"/>
      <c r="N68" s="30" t="str">
        <f t="shared" si="3"/>
        <v/>
      </c>
      <c r="O68" s="11"/>
      <c r="P68" s="26">
        <f t="shared" si="4"/>
        <v>0</v>
      </c>
      <c r="Q68" s="37" t="str">
        <f t="shared" si="5"/>
        <v>A TIEMPO</v>
      </c>
      <c r="R68" s="59" t="str">
        <f t="shared" si="6"/>
        <v>ANTES DE 10 DIAS</v>
      </c>
      <c r="S68" s="3"/>
    </row>
    <row r="69" spans="1:19" x14ac:dyDescent="0.25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7"/>
        <v/>
      </c>
      <c r="L69" s="36" t="str">
        <f t="shared" si="8"/>
        <v/>
      </c>
      <c r="M69" s="70"/>
      <c r="N69" s="30" t="str">
        <f t="shared" si="3"/>
        <v/>
      </c>
      <c r="O69" s="11"/>
      <c r="P69" s="26">
        <f t="shared" si="4"/>
        <v>0</v>
      </c>
      <c r="Q69" s="37" t="str">
        <f t="shared" si="5"/>
        <v>A TIEMPO</v>
      </c>
      <c r="R69" s="59" t="str">
        <f t="shared" si="6"/>
        <v>ANTES DE 10 DIAS</v>
      </c>
      <c r="S69" s="3"/>
    </row>
    <row r="70" spans="1:19" x14ac:dyDescent="0.25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7"/>
        <v/>
      </c>
      <c r="L70" s="36" t="str">
        <f t="shared" si="8"/>
        <v/>
      </c>
      <c r="M70" s="70"/>
      <c r="N70" s="30" t="str">
        <f t="shared" si="3"/>
        <v/>
      </c>
      <c r="O70" s="11"/>
      <c r="P70" s="26">
        <f t="shared" si="4"/>
        <v>0</v>
      </c>
      <c r="Q70" s="37" t="str">
        <f t="shared" si="5"/>
        <v>A TIEMPO</v>
      </c>
      <c r="R70" s="59" t="str">
        <f t="shared" si="6"/>
        <v>ANTES DE 10 DIAS</v>
      </c>
      <c r="S70" s="3"/>
    </row>
    <row r="71" spans="1:19" x14ac:dyDescent="0.25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7"/>
        <v/>
      </c>
      <c r="L71" s="36" t="str">
        <f t="shared" si="8"/>
        <v/>
      </c>
      <c r="M71" s="70"/>
      <c r="N71" s="30" t="str">
        <f t="shared" si="3"/>
        <v/>
      </c>
      <c r="O71" s="11"/>
      <c r="P71" s="26">
        <f t="shared" si="4"/>
        <v>0</v>
      </c>
      <c r="Q71" s="37" t="str">
        <f t="shared" si="5"/>
        <v>A TIEMPO</v>
      </c>
      <c r="R71" s="59" t="str">
        <f t="shared" si="6"/>
        <v>ANTES DE 10 DIAS</v>
      </c>
      <c r="S71" s="3"/>
    </row>
    <row r="72" spans="1:19" x14ac:dyDescent="0.25">
      <c r="A72" s="9">
        <v>65</v>
      </c>
      <c r="B72" s="49"/>
      <c r="C72" s="12"/>
      <c r="D72" s="49"/>
      <c r="E72" s="12"/>
      <c r="F72" s="21"/>
      <c r="G72" s="15" t="str">
        <f t="shared" ref="G72:G135" si="9">IFERROR(+VLOOKUP(F72,Tiempo2,2,FALSE),"")</f>
        <v/>
      </c>
      <c r="H72" s="10"/>
      <c r="I72" s="11"/>
      <c r="J72" s="34"/>
      <c r="K72" s="14" t="str">
        <f t="shared" si="7"/>
        <v/>
      </c>
      <c r="L72" s="36" t="str">
        <f t="shared" ref="L72:L103" si="10">+IFERROR((VLOOKUP(K72,Meses,2,FALSE))&amp;" "&amp;TEXT(J72,"YYYY"),"")</f>
        <v/>
      </c>
      <c r="M72" s="70"/>
      <c r="N72" s="30" t="str">
        <f t="shared" si="3"/>
        <v/>
      </c>
      <c r="O72" s="11"/>
      <c r="P72" s="26">
        <f t="shared" si="4"/>
        <v>0</v>
      </c>
      <c r="Q72" s="37" t="str">
        <f t="shared" si="5"/>
        <v>A TIEMPO</v>
      </c>
      <c r="R72" s="59" t="str">
        <f t="shared" si="6"/>
        <v>ANTES DE 10 DIAS</v>
      </c>
      <c r="S72" s="3"/>
    </row>
    <row r="73" spans="1:19" x14ac:dyDescent="0.25">
      <c r="A73" s="9">
        <v>66</v>
      </c>
      <c r="B73" s="49"/>
      <c r="C73" s="12"/>
      <c r="D73" s="49"/>
      <c r="E73" s="12"/>
      <c r="F73" s="21"/>
      <c r="G73" s="15" t="str">
        <f t="shared" si="9"/>
        <v/>
      </c>
      <c r="H73" s="10"/>
      <c r="I73" s="11"/>
      <c r="J73" s="34"/>
      <c r="K73" s="14" t="str">
        <f t="shared" si="7"/>
        <v/>
      </c>
      <c r="L73" s="36" t="str">
        <f t="shared" si="10"/>
        <v/>
      </c>
      <c r="M73" s="70"/>
      <c r="N73" s="30" t="str">
        <f t="shared" ref="N73:N136" si="11">IF(OR(G73="",J73=""),"",WORKDAY(J73,G73,M73:M104))</f>
        <v/>
      </c>
      <c r="O73" s="11"/>
      <c r="P73" s="26">
        <f t="shared" ref="P73:P136" si="12">IF(OR(J73="",O73=""),0,NETWORKDAYS(J73+0,O73,O73:O73))</f>
        <v>0</v>
      </c>
      <c r="Q73" s="37" t="str">
        <f t="shared" ref="Q73:Q136" si="13">+IFERROR(IF(P73&gt;G73,"FUERA DE TIEMPO","A TIEMPO"),"")</f>
        <v>A TIEMPO</v>
      </c>
      <c r="R73" s="59" t="str">
        <f t="shared" ref="R73:R136" si="14">IF(OR(H73="Rechazada",H73="Referida"),"",IF(P73&lt;10,"ANTES DE 10 DIAS","DE 10 A 15 DIAS"))</f>
        <v>ANTES DE 10 DIAS</v>
      </c>
      <c r="S73" s="3"/>
    </row>
    <row r="74" spans="1:19" x14ac:dyDescent="0.25">
      <c r="A74" s="9">
        <v>67</v>
      </c>
      <c r="B74" s="49"/>
      <c r="C74" s="12"/>
      <c r="D74" s="49"/>
      <c r="E74" s="12"/>
      <c r="F74" s="21"/>
      <c r="G74" s="15" t="str">
        <f t="shared" si="9"/>
        <v/>
      </c>
      <c r="H74" s="10"/>
      <c r="I74" s="11"/>
      <c r="J74" s="34"/>
      <c r="K74" s="14" t="str">
        <f t="shared" si="7"/>
        <v/>
      </c>
      <c r="L74" s="36" t="str">
        <f t="shared" si="10"/>
        <v/>
      </c>
      <c r="M74" s="70"/>
      <c r="N74" s="30" t="str">
        <f t="shared" si="11"/>
        <v/>
      </c>
      <c r="O74" s="11"/>
      <c r="P74" s="26">
        <f t="shared" si="12"/>
        <v>0</v>
      </c>
      <c r="Q74" s="37" t="str">
        <f t="shared" si="13"/>
        <v>A TIEMPO</v>
      </c>
      <c r="R74" s="59" t="str">
        <f t="shared" si="14"/>
        <v>ANTES DE 10 DIAS</v>
      </c>
      <c r="S74" s="3"/>
    </row>
    <row r="75" spans="1:19" x14ac:dyDescent="0.25">
      <c r="A75" s="9">
        <v>68</v>
      </c>
      <c r="B75" s="49"/>
      <c r="C75" s="12"/>
      <c r="D75" s="49"/>
      <c r="E75" s="12"/>
      <c r="F75" s="21"/>
      <c r="G75" s="15" t="str">
        <f t="shared" si="9"/>
        <v/>
      </c>
      <c r="H75" s="10"/>
      <c r="I75" s="11"/>
      <c r="J75" s="34"/>
      <c r="K75" s="14" t="str">
        <f t="shared" ref="K75:K138" si="15">+IF(J75&gt;0,MONTH(J75),"")</f>
        <v/>
      </c>
      <c r="L75" s="36" t="str">
        <f t="shared" si="10"/>
        <v/>
      </c>
      <c r="M75" s="70"/>
      <c r="N75" s="30" t="str">
        <f t="shared" si="11"/>
        <v/>
      </c>
      <c r="O75" s="11"/>
      <c r="P75" s="26">
        <f t="shared" si="12"/>
        <v>0</v>
      </c>
      <c r="Q75" s="37" t="str">
        <f t="shared" si="13"/>
        <v>A TIEMPO</v>
      </c>
      <c r="R75" s="59" t="str">
        <f t="shared" si="14"/>
        <v>ANTES DE 10 DIAS</v>
      </c>
      <c r="S75" s="3"/>
    </row>
    <row r="76" spans="1:19" x14ac:dyDescent="0.25">
      <c r="A76" s="9">
        <v>69</v>
      </c>
      <c r="B76" s="49"/>
      <c r="C76" s="12"/>
      <c r="D76" s="49"/>
      <c r="E76" s="12"/>
      <c r="F76" s="21"/>
      <c r="G76" s="15" t="str">
        <f t="shared" si="9"/>
        <v/>
      </c>
      <c r="H76" s="10"/>
      <c r="I76" s="11"/>
      <c r="J76" s="34"/>
      <c r="K76" s="14" t="str">
        <f t="shared" si="15"/>
        <v/>
      </c>
      <c r="L76" s="36" t="str">
        <f t="shared" si="10"/>
        <v/>
      </c>
      <c r="M76" s="70"/>
      <c r="N76" s="30" t="str">
        <f t="shared" si="11"/>
        <v/>
      </c>
      <c r="O76" s="11"/>
      <c r="P76" s="26">
        <f t="shared" si="12"/>
        <v>0</v>
      </c>
      <c r="Q76" s="37" t="str">
        <f t="shared" si="13"/>
        <v>A TIEMPO</v>
      </c>
      <c r="R76" s="59" t="str">
        <f t="shared" si="14"/>
        <v>ANTES DE 10 DIAS</v>
      </c>
      <c r="S76" s="3"/>
    </row>
    <row r="77" spans="1:19" x14ac:dyDescent="0.25">
      <c r="A77" s="9">
        <v>70</v>
      </c>
      <c r="B77" s="49"/>
      <c r="C77" s="12"/>
      <c r="D77" s="49"/>
      <c r="E77" s="12"/>
      <c r="F77" s="21"/>
      <c r="G77" s="15" t="str">
        <f t="shared" si="9"/>
        <v/>
      </c>
      <c r="H77" s="10"/>
      <c r="I77" s="11"/>
      <c r="J77" s="34"/>
      <c r="K77" s="14" t="str">
        <f t="shared" si="15"/>
        <v/>
      </c>
      <c r="L77" s="36" t="str">
        <f t="shared" si="10"/>
        <v/>
      </c>
      <c r="M77" s="70"/>
      <c r="N77" s="30" t="str">
        <f t="shared" si="11"/>
        <v/>
      </c>
      <c r="O77" s="11"/>
      <c r="P77" s="26">
        <f t="shared" si="12"/>
        <v>0</v>
      </c>
      <c r="Q77" s="37" t="str">
        <f t="shared" si="13"/>
        <v>A TIEMPO</v>
      </c>
      <c r="R77" s="59" t="str">
        <f t="shared" si="14"/>
        <v>ANTES DE 10 DIAS</v>
      </c>
      <c r="S77" s="3"/>
    </row>
    <row r="78" spans="1:19" x14ac:dyDescent="0.25">
      <c r="A78" s="9">
        <v>71</v>
      </c>
      <c r="B78" s="49"/>
      <c r="C78" s="12"/>
      <c r="D78" s="49"/>
      <c r="E78" s="12"/>
      <c r="F78" s="21"/>
      <c r="G78" s="15" t="str">
        <f t="shared" si="9"/>
        <v/>
      </c>
      <c r="H78" s="10"/>
      <c r="I78" s="11"/>
      <c r="J78" s="34"/>
      <c r="K78" s="14" t="str">
        <f t="shared" si="15"/>
        <v/>
      </c>
      <c r="L78" s="36" t="str">
        <f t="shared" si="10"/>
        <v/>
      </c>
      <c r="M78" s="70"/>
      <c r="N78" s="30" t="str">
        <f t="shared" si="11"/>
        <v/>
      </c>
      <c r="O78" s="11"/>
      <c r="P78" s="26">
        <f t="shared" si="12"/>
        <v>0</v>
      </c>
      <c r="Q78" s="37" t="str">
        <f t="shared" si="13"/>
        <v>A TIEMPO</v>
      </c>
      <c r="R78" s="59" t="str">
        <f t="shared" si="14"/>
        <v>ANTES DE 10 DIAS</v>
      </c>
      <c r="S78" s="3"/>
    </row>
    <row r="79" spans="1:19" x14ac:dyDescent="0.25">
      <c r="A79" s="9">
        <v>72</v>
      </c>
      <c r="B79" s="49"/>
      <c r="C79" s="12"/>
      <c r="D79" s="49"/>
      <c r="E79" s="12"/>
      <c r="F79" s="21"/>
      <c r="G79" s="15" t="str">
        <f t="shared" si="9"/>
        <v/>
      </c>
      <c r="H79" s="10"/>
      <c r="I79" s="11"/>
      <c r="J79" s="34"/>
      <c r="K79" s="14" t="str">
        <f t="shared" si="15"/>
        <v/>
      </c>
      <c r="L79" s="36" t="str">
        <f t="shared" si="10"/>
        <v/>
      </c>
      <c r="M79" s="70"/>
      <c r="N79" s="30" t="str">
        <f t="shared" si="11"/>
        <v/>
      </c>
      <c r="O79" s="11"/>
      <c r="P79" s="26">
        <f t="shared" si="12"/>
        <v>0</v>
      </c>
      <c r="Q79" s="37" t="str">
        <f t="shared" si="13"/>
        <v>A TIEMPO</v>
      </c>
      <c r="R79" s="59" t="str">
        <f t="shared" si="14"/>
        <v>ANTES DE 10 DIAS</v>
      </c>
      <c r="S79" s="3"/>
    </row>
    <row r="80" spans="1:19" x14ac:dyDescent="0.25">
      <c r="A80" s="9">
        <v>73</v>
      </c>
      <c r="B80" s="49"/>
      <c r="C80" s="12"/>
      <c r="D80" s="49"/>
      <c r="E80" s="12"/>
      <c r="F80" s="21"/>
      <c r="G80" s="15" t="str">
        <f t="shared" si="9"/>
        <v/>
      </c>
      <c r="H80" s="10"/>
      <c r="I80" s="11"/>
      <c r="J80" s="34"/>
      <c r="K80" s="14" t="str">
        <f t="shared" si="15"/>
        <v/>
      </c>
      <c r="L80" s="36" t="str">
        <f t="shared" si="10"/>
        <v/>
      </c>
      <c r="M80" s="70"/>
      <c r="N80" s="30" t="str">
        <f t="shared" si="11"/>
        <v/>
      </c>
      <c r="O80" s="11"/>
      <c r="P80" s="26">
        <f t="shared" si="12"/>
        <v>0</v>
      </c>
      <c r="Q80" s="37" t="str">
        <f t="shared" si="13"/>
        <v>A TIEMPO</v>
      </c>
      <c r="R80" s="59" t="str">
        <f t="shared" si="14"/>
        <v>ANTES DE 10 DIAS</v>
      </c>
      <c r="S80" s="3"/>
    </row>
    <row r="81" spans="1:19" x14ac:dyDescent="0.25">
      <c r="A81" s="9">
        <v>74</v>
      </c>
      <c r="B81" s="49"/>
      <c r="C81" s="12"/>
      <c r="D81" s="49"/>
      <c r="E81" s="12"/>
      <c r="F81" s="21"/>
      <c r="G81" s="15" t="str">
        <f t="shared" si="9"/>
        <v/>
      </c>
      <c r="H81" s="10"/>
      <c r="I81" s="11"/>
      <c r="J81" s="34"/>
      <c r="K81" s="14" t="str">
        <f t="shared" si="15"/>
        <v/>
      </c>
      <c r="L81" s="36" t="str">
        <f t="shared" si="10"/>
        <v/>
      </c>
      <c r="M81" s="70"/>
      <c r="N81" s="30" t="str">
        <f t="shared" si="11"/>
        <v/>
      </c>
      <c r="O81" s="11"/>
      <c r="P81" s="26">
        <f t="shared" si="12"/>
        <v>0</v>
      </c>
      <c r="Q81" s="37" t="str">
        <f t="shared" si="13"/>
        <v>A TIEMPO</v>
      </c>
      <c r="R81" s="59" t="str">
        <f t="shared" si="14"/>
        <v>ANTES DE 10 DIAS</v>
      </c>
      <c r="S81" s="3"/>
    </row>
    <row r="82" spans="1:19" x14ac:dyDescent="0.25">
      <c r="A82" s="9">
        <v>75</v>
      </c>
      <c r="B82" s="49"/>
      <c r="C82" s="12"/>
      <c r="D82" s="49"/>
      <c r="E82" s="12"/>
      <c r="F82" s="21"/>
      <c r="G82" s="15" t="str">
        <f t="shared" si="9"/>
        <v/>
      </c>
      <c r="H82" s="10"/>
      <c r="I82" s="11"/>
      <c r="J82" s="34"/>
      <c r="K82" s="14" t="str">
        <f t="shared" si="15"/>
        <v/>
      </c>
      <c r="L82" s="36" t="str">
        <f t="shared" si="10"/>
        <v/>
      </c>
      <c r="M82" s="70"/>
      <c r="N82" s="30" t="str">
        <f t="shared" si="11"/>
        <v/>
      </c>
      <c r="O82" s="11"/>
      <c r="P82" s="26">
        <f t="shared" si="12"/>
        <v>0</v>
      </c>
      <c r="Q82" s="37" t="str">
        <f t="shared" si="13"/>
        <v>A TIEMPO</v>
      </c>
      <c r="R82" s="59" t="str">
        <f t="shared" si="14"/>
        <v>ANTES DE 10 DIAS</v>
      </c>
      <c r="S82" s="3"/>
    </row>
    <row r="83" spans="1:19" x14ac:dyDescent="0.25">
      <c r="A83" s="9">
        <v>76</v>
      </c>
      <c r="B83" s="49"/>
      <c r="C83" s="12"/>
      <c r="D83" s="49"/>
      <c r="E83" s="12"/>
      <c r="F83" s="21"/>
      <c r="G83" s="15" t="str">
        <f t="shared" si="9"/>
        <v/>
      </c>
      <c r="H83" s="10"/>
      <c r="I83" s="11"/>
      <c r="J83" s="34"/>
      <c r="K83" s="14" t="str">
        <f t="shared" si="15"/>
        <v/>
      </c>
      <c r="L83" s="36" t="str">
        <f t="shared" si="10"/>
        <v/>
      </c>
      <c r="M83" s="70"/>
      <c r="N83" s="30" t="str">
        <f t="shared" si="11"/>
        <v/>
      </c>
      <c r="O83" s="11"/>
      <c r="P83" s="26">
        <f t="shared" si="12"/>
        <v>0</v>
      </c>
      <c r="Q83" s="37" t="str">
        <f t="shared" si="13"/>
        <v>A TIEMPO</v>
      </c>
      <c r="R83" s="59" t="str">
        <f t="shared" si="14"/>
        <v>ANTES DE 10 DIAS</v>
      </c>
      <c r="S83" s="3"/>
    </row>
    <row r="84" spans="1:19" x14ac:dyDescent="0.25">
      <c r="A84" s="9">
        <v>77</v>
      </c>
      <c r="B84" s="49"/>
      <c r="C84" s="12"/>
      <c r="D84" s="49"/>
      <c r="E84" s="12"/>
      <c r="F84" s="21"/>
      <c r="G84" s="15" t="str">
        <f t="shared" si="9"/>
        <v/>
      </c>
      <c r="H84" s="10"/>
      <c r="I84" s="11"/>
      <c r="J84" s="34"/>
      <c r="K84" s="14" t="str">
        <f t="shared" si="15"/>
        <v/>
      </c>
      <c r="L84" s="36" t="str">
        <f t="shared" si="10"/>
        <v/>
      </c>
      <c r="M84" s="70"/>
      <c r="N84" s="30" t="str">
        <f t="shared" si="11"/>
        <v/>
      </c>
      <c r="O84" s="11"/>
      <c r="P84" s="26">
        <f t="shared" si="12"/>
        <v>0</v>
      </c>
      <c r="Q84" s="37" t="str">
        <f t="shared" si="13"/>
        <v>A TIEMPO</v>
      </c>
      <c r="R84" s="59" t="str">
        <f t="shared" si="14"/>
        <v>ANTES DE 10 DIAS</v>
      </c>
      <c r="S84" s="3"/>
    </row>
    <row r="85" spans="1:19" x14ac:dyDescent="0.25">
      <c r="A85" s="9">
        <v>78</v>
      </c>
      <c r="B85" s="49"/>
      <c r="C85" s="12"/>
      <c r="D85" s="49"/>
      <c r="E85" s="12"/>
      <c r="F85" s="21"/>
      <c r="G85" s="15" t="str">
        <f t="shared" si="9"/>
        <v/>
      </c>
      <c r="H85" s="10"/>
      <c r="I85" s="11"/>
      <c r="J85" s="34"/>
      <c r="K85" s="14" t="str">
        <f t="shared" si="15"/>
        <v/>
      </c>
      <c r="L85" s="36" t="str">
        <f t="shared" si="10"/>
        <v/>
      </c>
      <c r="M85" s="70"/>
      <c r="N85" s="30" t="str">
        <f t="shared" si="11"/>
        <v/>
      </c>
      <c r="O85" s="11"/>
      <c r="P85" s="26">
        <f t="shared" si="12"/>
        <v>0</v>
      </c>
      <c r="Q85" s="37" t="str">
        <f t="shared" si="13"/>
        <v>A TIEMPO</v>
      </c>
      <c r="R85" s="59" t="str">
        <f t="shared" si="14"/>
        <v>ANTES DE 10 DIAS</v>
      </c>
      <c r="S85" s="3"/>
    </row>
    <row r="86" spans="1:19" x14ac:dyDescent="0.25">
      <c r="A86" s="9">
        <v>79</v>
      </c>
      <c r="B86" s="49"/>
      <c r="C86" s="12"/>
      <c r="D86" s="49"/>
      <c r="E86" s="12"/>
      <c r="F86" s="21"/>
      <c r="G86" s="15" t="str">
        <f t="shared" si="9"/>
        <v/>
      </c>
      <c r="H86" s="10"/>
      <c r="I86" s="11"/>
      <c r="J86" s="34"/>
      <c r="K86" s="14" t="str">
        <f t="shared" si="15"/>
        <v/>
      </c>
      <c r="L86" s="36" t="str">
        <f t="shared" si="10"/>
        <v/>
      </c>
      <c r="M86" s="70"/>
      <c r="N86" s="30" t="str">
        <f t="shared" si="11"/>
        <v/>
      </c>
      <c r="O86" s="11"/>
      <c r="P86" s="26">
        <f t="shared" si="12"/>
        <v>0</v>
      </c>
      <c r="Q86" s="37" t="str">
        <f t="shared" si="13"/>
        <v>A TIEMPO</v>
      </c>
      <c r="R86" s="59" t="str">
        <f t="shared" si="14"/>
        <v>ANTES DE 10 DIAS</v>
      </c>
      <c r="S86" s="3"/>
    </row>
    <row r="87" spans="1:19" x14ac:dyDescent="0.25">
      <c r="A87" s="9">
        <v>80</v>
      </c>
      <c r="B87" s="49"/>
      <c r="C87" s="12"/>
      <c r="D87" s="49"/>
      <c r="E87" s="12"/>
      <c r="F87" s="21"/>
      <c r="G87" s="15" t="str">
        <f t="shared" si="9"/>
        <v/>
      </c>
      <c r="H87" s="10"/>
      <c r="I87" s="11"/>
      <c r="J87" s="34"/>
      <c r="K87" s="14" t="str">
        <f t="shared" si="15"/>
        <v/>
      </c>
      <c r="L87" s="36" t="str">
        <f t="shared" si="10"/>
        <v/>
      </c>
      <c r="M87" s="70"/>
      <c r="N87" s="30" t="str">
        <f t="shared" si="11"/>
        <v/>
      </c>
      <c r="O87" s="11"/>
      <c r="P87" s="26">
        <f t="shared" si="12"/>
        <v>0</v>
      </c>
      <c r="Q87" s="37" t="str">
        <f t="shared" si="13"/>
        <v>A TIEMPO</v>
      </c>
      <c r="R87" s="59" t="str">
        <f t="shared" si="14"/>
        <v>ANTES DE 10 DIAS</v>
      </c>
      <c r="S87" s="3"/>
    </row>
    <row r="88" spans="1:19" x14ac:dyDescent="0.25">
      <c r="A88" s="9">
        <v>81</v>
      </c>
      <c r="B88" s="49"/>
      <c r="C88" s="12"/>
      <c r="D88" s="49"/>
      <c r="E88" s="12"/>
      <c r="F88" s="21"/>
      <c r="G88" s="15" t="str">
        <f t="shared" si="9"/>
        <v/>
      </c>
      <c r="H88" s="10"/>
      <c r="I88" s="11"/>
      <c r="J88" s="34"/>
      <c r="K88" s="14" t="str">
        <f t="shared" si="15"/>
        <v/>
      </c>
      <c r="L88" s="36" t="str">
        <f t="shared" si="10"/>
        <v/>
      </c>
      <c r="M88" s="70"/>
      <c r="N88" s="30" t="str">
        <f t="shared" si="11"/>
        <v/>
      </c>
      <c r="O88" s="11"/>
      <c r="P88" s="26">
        <f t="shared" si="12"/>
        <v>0</v>
      </c>
      <c r="Q88" s="37" t="str">
        <f t="shared" si="13"/>
        <v>A TIEMPO</v>
      </c>
      <c r="R88" s="59" t="str">
        <f t="shared" si="14"/>
        <v>ANTES DE 10 DIAS</v>
      </c>
      <c r="S88" s="3"/>
    </row>
    <row r="89" spans="1:19" x14ac:dyDescent="0.25">
      <c r="A89" s="9">
        <v>82</v>
      </c>
      <c r="B89" s="49"/>
      <c r="C89" s="12"/>
      <c r="D89" s="49"/>
      <c r="E89" s="12"/>
      <c r="F89" s="21"/>
      <c r="G89" s="15" t="str">
        <f t="shared" si="9"/>
        <v/>
      </c>
      <c r="H89" s="10"/>
      <c r="I89" s="11"/>
      <c r="J89" s="34"/>
      <c r="K89" s="14" t="str">
        <f t="shared" si="15"/>
        <v/>
      </c>
      <c r="L89" s="36" t="str">
        <f t="shared" si="10"/>
        <v/>
      </c>
      <c r="M89" s="70"/>
      <c r="N89" s="30" t="str">
        <f t="shared" si="11"/>
        <v/>
      </c>
      <c r="O89" s="11"/>
      <c r="P89" s="26">
        <f t="shared" si="12"/>
        <v>0</v>
      </c>
      <c r="Q89" s="37" t="str">
        <f t="shared" si="13"/>
        <v>A TIEMPO</v>
      </c>
      <c r="R89" s="59" t="str">
        <f t="shared" si="14"/>
        <v>ANTES DE 10 DIAS</v>
      </c>
      <c r="S89" s="3"/>
    </row>
    <row r="90" spans="1:19" x14ac:dyDescent="0.25">
      <c r="A90" s="9">
        <v>83</v>
      </c>
      <c r="B90" s="49"/>
      <c r="C90" s="12"/>
      <c r="D90" s="49"/>
      <c r="E90" s="12"/>
      <c r="F90" s="21"/>
      <c r="G90" s="15" t="str">
        <f t="shared" si="9"/>
        <v/>
      </c>
      <c r="H90" s="10"/>
      <c r="I90" s="11"/>
      <c r="J90" s="34"/>
      <c r="K90" s="14" t="str">
        <f t="shared" si="15"/>
        <v/>
      </c>
      <c r="L90" s="36" t="str">
        <f t="shared" si="10"/>
        <v/>
      </c>
      <c r="M90" s="70"/>
      <c r="N90" s="30" t="str">
        <f t="shared" si="11"/>
        <v/>
      </c>
      <c r="O90" s="11"/>
      <c r="P90" s="26">
        <f t="shared" si="12"/>
        <v>0</v>
      </c>
      <c r="Q90" s="37" t="str">
        <f t="shared" si="13"/>
        <v>A TIEMPO</v>
      </c>
      <c r="R90" s="59" t="str">
        <f t="shared" si="14"/>
        <v>ANTES DE 10 DIAS</v>
      </c>
      <c r="S90" s="3"/>
    </row>
    <row r="91" spans="1:19" x14ac:dyDescent="0.25">
      <c r="A91" s="9">
        <v>84</v>
      </c>
      <c r="B91" s="49"/>
      <c r="C91" s="12"/>
      <c r="D91" s="49"/>
      <c r="E91" s="12"/>
      <c r="F91" s="21"/>
      <c r="G91" s="15" t="str">
        <f t="shared" si="9"/>
        <v/>
      </c>
      <c r="H91" s="10"/>
      <c r="I91" s="11"/>
      <c r="J91" s="34"/>
      <c r="K91" s="14" t="str">
        <f t="shared" si="15"/>
        <v/>
      </c>
      <c r="L91" s="36" t="str">
        <f t="shared" si="10"/>
        <v/>
      </c>
      <c r="M91" s="70"/>
      <c r="N91" s="30" t="str">
        <f t="shared" si="11"/>
        <v/>
      </c>
      <c r="O91" s="11"/>
      <c r="P91" s="26">
        <f t="shared" si="12"/>
        <v>0</v>
      </c>
      <c r="Q91" s="37" t="str">
        <f t="shared" si="13"/>
        <v>A TIEMPO</v>
      </c>
      <c r="R91" s="59" t="str">
        <f t="shared" si="14"/>
        <v>ANTES DE 10 DIAS</v>
      </c>
      <c r="S91" s="3"/>
    </row>
    <row r="92" spans="1:19" x14ac:dyDescent="0.25">
      <c r="A92" s="9">
        <v>85</v>
      </c>
      <c r="B92" s="49"/>
      <c r="C92" s="12"/>
      <c r="D92" s="49"/>
      <c r="E92" s="12"/>
      <c r="F92" s="21"/>
      <c r="G92" s="15" t="str">
        <f t="shared" si="9"/>
        <v/>
      </c>
      <c r="H92" s="10"/>
      <c r="I92" s="11"/>
      <c r="J92" s="34"/>
      <c r="K92" s="14" t="str">
        <f t="shared" si="15"/>
        <v/>
      </c>
      <c r="L92" s="36" t="str">
        <f t="shared" si="10"/>
        <v/>
      </c>
      <c r="M92" s="70"/>
      <c r="N92" s="30" t="str">
        <f t="shared" si="11"/>
        <v/>
      </c>
      <c r="O92" s="11"/>
      <c r="P92" s="26">
        <f t="shared" si="12"/>
        <v>0</v>
      </c>
      <c r="Q92" s="37" t="str">
        <f t="shared" si="13"/>
        <v>A TIEMPO</v>
      </c>
      <c r="R92" s="59" t="str">
        <f t="shared" si="14"/>
        <v>ANTES DE 10 DIAS</v>
      </c>
      <c r="S92" s="3"/>
    </row>
    <row r="93" spans="1:19" x14ac:dyDescent="0.25">
      <c r="A93" s="9">
        <v>86</v>
      </c>
      <c r="B93" s="49"/>
      <c r="C93" s="12"/>
      <c r="D93" s="49"/>
      <c r="E93" s="12"/>
      <c r="F93" s="21"/>
      <c r="G93" s="15" t="str">
        <f t="shared" si="9"/>
        <v/>
      </c>
      <c r="H93" s="10"/>
      <c r="I93" s="11"/>
      <c r="J93" s="34"/>
      <c r="K93" s="14" t="str">
        <f t="shared" si="15"/>
        <v/>
      </c>
      <c r="L93" s="36" t="str">
        <f t="shared" si="10"/>
        <v/>
      </c>
      <c r="M93" s="70"/>
      <c r="N93" s="30" t="str">
        <f t="shared" si="11"/>
        <v/>
      </c>
      <c r="O93" s="11"/>
      <c r="P93" s="26">
        <f t="shared" si="12"/>
        <v>0</v>
      </c>
      <c r="Q93" s="37" t="str">
        <f t="shared" si="13"/>
        <v>A TIEMPO</v>
      </c>
      <c r="R93" s="59" t="str">
        <f t="shared" si="14"/>
        <v>ANTES DE 10 DIAS</v>
      </c>
      <c r="S93" s="3"/>
    </row>
    <row r="94" spans="1:19" x14ac:dyDescent="0.25">
      <c r="A94" s="9">
        <v>87</v>
      </c>
      <c r="B94" s="49"/>
      <c r="C94" s="12"/>
      <c r="D94" s="49"/>
      <c r="E94" s="12"/>
      <c r="F94" s="21"/>
      <c r="G94" s="15" t="str">
        <f t="shared" si="9"/>
        <v/>
      </c>
      <c r="H94" s="10"/>
      <c r="I94" s="11"/>
      <c r="J94" s="34"/>
      <c r="K94" s="14" t="str">
        <f t="shared" si="15"/>
        <v/>
      </c>
      <c r="L94" s="36" t="str">
        <f t="shared" si="10"/>
        <v/>
      </c>
      <c r="M94" s="70"/>
      <c r="N94" s="30" t="str">
        <f t="shared" si="11"/>
        <v/>
      </c>
      <c r="O94" s="11"/>
      <c r="P94" s="26">
        <f t="shared" si="12"/>
        <v>0</v>
      </c>
      <c r="Q94" s="37" t="str">
        <f t="shared" si="13"/>
        <v>A TIEMPO</v>
      </c>
      <c r="R94" s="59" t="str">
        <f t="shared" si="14"/>
        <v>ANTES DE 10 DIAS</v>
      </c>
      <c r="S94" s="3"/>
    </row>
    <row r="95" spans="1:19" x14ac:dyDescent="0.25">
      <c r="A95" s="9">
        <v>88</v>
      </c>
      <c r="B95" s="49"/>
      <c r="C95" s="12"/>
      <c r="D95" s="49"/>
      <c r="E95" s="12"/>
      <c r="F95" s="21"/>
      <c r="G95" s="15" t="str">
        <f t="shared" si="9"/>
        <v/>
      </c>
      <c r="H95" s="10"/>
      <c r="I95" s="11"/>
      <c r="J95" s="34"/>
      <c r="K95" s="14" t="str">
        <f t="shared" si="15"/>
        <v/>
      </c>
      <c r="L95" s="36" t="str">
        <f t="shared" si="10"/>
        <v/>
      </c>
      <c r="M95" s="70"/>
      <c r="N95" s="30" t="str">
        <f t="shared" si="11"/>
        <v/>
      </c>
      <c r="O95" s="11"/>
      <c r="P95" s="26">
        <f t="shared" si="12"/>
        <v>0</v>
      </c>
      <c r="Q95" s="37" t="str">
        <f t="shared" si="13"/>
        <v>A TIEMPO</v>
      </c>
      <c r="R95" s="59" t="str">
        <f t="shared" si="14"/>
        <v>ANTES DE 10 DIAS</v>
      </c>
      <c r="S95" s="3"/>
    </row>
    <row r="96" spans="1:19" x14ac:dyDescent="0.25">
      <c r="A96" s="9">
        <v>89</v>
      </c>
      <c r="B96" s="49"/>
      <c r="C96" s="12"/>
      <c r="D96" s="49"/>
      <c r="E96" s="12"/>
      <c r="F96" s="21"/>
      <c r="G96" s="15" t="str">
        <f t="shared" si="9"/>
        <v/>
      </c>
      <c r="H96" s="10"/>
      <c r="I96" s="11"/>
      <c r="J96" s="34"/>
      <c r="K96" s="14" t="str">
        <f t="shared" si="15"/>
        <v/>
      </c>
      <c r="L96" s="36" t="str">
        <f t="shared" si="10"/>
        <v/>
      </c>
      <c r="M96" s="70"/>
      <c r="N96" s="30" t="str">
        <f t="shared" si="11"/>
        <v/>
      </c>
      <c r="O96" s="11"/>
      <c r="P96" s="26">
        <f t="shared" si="12"/>
        <v>0</v>
      </c>
      <c r="Q96" s="37" t="str">
        <f t="shared" si="13"/>
        <v>A TIEMPO</v>
      </c>
      <c r="R96" s="59" t="str">
        <f t="shared" si="14"/>
        <v>ANTES DE 10 DIAS</v>
      </c>
      <c r="S96" s="3"/>
    </row>
    <row r="97" spans="1:19" x14ac:dyDescent="0.25">
      <c r="A97" s="9">
        <v>90</v>
      </c>
      <c r="B97" s="49"/>
      <c r="C97" s="12"/>
      <c r="D97" s="49"/>
      <c r="E97" s="12"/>
      <c r="F97" s="21"/>
      <c r="G97" s="15" t="str">
        <f t="shared" si="9"/>
        <v/>
      </c>
      <c r="H97" s="10"/>
      <c r="I97" s="11"/>
      <c r="J97" s="34"/>
      <c r="K97" s="14" t="str">
        <f t="shared" si="15"/>
        <v/>
      </c>
      <c r="L97" s="36" t="str">
        <f t="shared" si="10"/>
        <v/>
      </c>
      <c r="M97" s="70"/>
      <c r="N97" s="30" t="str">
        <f t="shared" si="11"/>
        <v/>
      </c>
      <c r="O97" s="11"/>
      <c r="P97" s="26">
        <f t="shared" si="12"/>
        <v>0</v>
      </c>
      <c r="Q97" s="37" t="str">
        <f t="shared" si="13"/>
        <v>A TIEMPO</v>
      </c>
      <c r="R97" s="59" t="str">
        <f t="shared" si="14"/>
        <v>ANTES DE 10 DIAS</v>
      </c>
      <c r="S97" s="3"/>
    </row>
    <row r="98" spans="1:19" x14ac:dyDescent="0.25">
      <c r="A98" s="9">
        <v>91</v>
      </c>
      <c r="B98" s="49"/>
      <c r="C98" s="12"/>
      <c r="D98" s="49"/>
      <c r="E98" s="12"/>
      <c r="F98" s="21"/>
      <c r="G98" s="15" t="str">
        <f t="shared" si="9"/>
        <v/>
      </c>
      <c r="H98" s="10"/>
      <c r="I98" s="11"/>
      <c r="J98" s="34"/>
      <c r="K98" s="14" t="str">
        <f t="shared" si="15"/>
        <v/>
      </c>
      <c r="L98" s="36" t="str">
        <f t="shared" si="10"/>
        <v/>
      </c>
      <c r="M98" s="70"/>
      <c r="N98" s="30" t="str">
        <f t="shared" si="11"/>
        <v/>
      </c>
      <c r="O98" s="11"/>
      <c r="P98" s="26">
        <f t="shared" si="12"/>
        <v>0</v>
      </c>
      <c r="Q98" s="37" t="str">
        <f t="shared" si="13"/>
        <v>A TIEMPO</v>
      </c>
      <c r="R98" s="59" t="str">
        <f t="shared" si="14"/>
        <v>ANTES DE 10 DIAS</v>
      </c>
      <c r="S98" s="3"/>
    </row>
    <row r="99" spans="1:19" x14ac:dyDescent="0.25">
      <c r="A99" s="9">
        <v>92</v>
      </c>
      <c r="B99" s="49"/>
      <c r="C99" s="12"/>
      <c r="D99" s="49"/>
      <c r="E99" s="12"/>
      <c r="F99" s="21"/>
      <c r="G99" s="15" t="str">
        <f t="shared" si="9"/>
        <v/>
      </c>
      <c r="H99" s="10"/>
      <c r="I99" s="11"/>
      <c r="J99" s="34"/>
      <c r="K99" s="14" t="str">
        <f t="shared" si="15"/>
        <v/>
      </c>
      <c r="L99" s="36" t="str">
        <f t="shared" si="10"/>
        <v/>
      </c>
      <c r="M99" s="70"/>
      <c r="N99" s="30" t="str">
        <f t="shared" si="11"/>
        <v/>
      </c>
      <c r="O99" s="11"/>
      <c r="P99" s="26">
        <f t="shared" si="12"/>
        <v>0</v>
      </c>
      <c r="Q99" s="37" t="str">
        <f t="shared" si="13"/>
        <v>A TIEMPO</v>
      </c>
      <c r="R99" s="59" t="str">
        <f t="shared" si="14"/>
        <v>ANTES DE 10 DIAS</v>
      </c>
      <c r="S99" s="3"/>
    </row>
    <row r="100" spans="1:19" x14ac:dyDescent="0.25">
      <c r="A100" s="9">
        <v>93</v>
      </c>
      <c r="B100" s="49"/>
      <c r="C100" s="12"/>
      <c r="D100" s="49"/>
      <c r="E100" s="12"/>
      <c r="F100" s="21"/>
      <c r="G100" s="15" t="str">
        <f t="shared" si="9"/>
        <v/>
      </c>
      <c r="H100" s="10"/>
      <c r="I100" s="11"/>
      <c r="J100" s="34"/>
      <c r="K100" s="14" t="str">
        <f t="shared" si="15"/>
        <v/>
      </c>
      <c r="L100" s="36" t="str">
        <f t="shared" si="10"/>
        <v/>
      </c>
      <c r="M100" s="70"/>
      <c r="N100" s="30" t="str">
        <f t="shared" si="11"/>
        <v/>
      </c>
      <c r="O100" s="11"/>
      <c r="P100" s="26">
        <f t="shared" si="12"/>
        <v>0</v>
      </c>
      <c r="Q100" s="37" t="str">
        <f t="shared" si="13"/>
        <v>A TIEMPO</v>
      </c>
      <c r="R100" s="59" t="str">
        <f t="shared" si="14"/>
        <v>ANTES DE 10 DIAS</v>
      </c>
      <c r="S100" s="3"/>
    </row>
    <row r="101" spans="1:19" x14ac:dyDescent="0.25">
      <c r="A101" s="9">
        <v>94</v>
      </c>
      <c r="B101" s="49"/>
      <c r="C101" s="12"/>
      <c r="D101" s="49"/>
      <c r="E101" s="12"/>
      <c r="F101" s="21"/>
      <c r="G101" s="15" t="str">
        <f t="shared" si="9"/>
        <v/>
      </c>
      <c r="H101" s="10"/>
      <c r="I101" s="11"/>
      <c r="J101" s="34"/>
      <c r="K101" s="14" t="str">
        <f t="shared" si="15"/>
        <v/>
      </c>
      <c r="L101" s="36" t="str">
        <f t="shared" si="10"/>
        <v/>
      </c>
      <c r="M101" s="70"/>
      <c r="N101" s="30" t="str">
        <f t="shared" si="11"/>
        <v/>
      </c>
      <c r="O101" s="11"/>
      <c r="P101" s="26">
        <f t="shared" si="12"/>
        <v>0</v>
      </c>
      <c r="Q101" s="37" t="str">
        <f t="shared" si="13"/>
        <v>A TIEMPO</v>
      </c>
      <c r="R101" s="59" t="str">
        <f t="shared" si="14"/>
        <v>ANTES DE 10 DIAS</v>
      </c>
      <c r="S101" s="3"/>
    </row>
    <row r="102" spans="1:19" x14ac:dyDescent="0.25">
      <c r="A102" s="9">
        <v>95</v>
      </c>
      <c r="B102" s="49"/>
      <c r="C102" s="12"/>
      <c r="D102" s="49"/>
      <c r="E102" s="12"/>
      <c r="F102" s="21"/>
      <c r="G102" s="15" t="str">
        <f t="shared" si="9"/>
        <v/>
      </c>
      <c r="H102" s="10"/>
      <c r="I102" s="11"/>
      <c r="J102" s="34"/>
      <c r="K102" s="14" t="str">
        <f t="shared" si="15"/>
        <v/>
      </c>
      <c r="L102" s="36" t="str">
        <f t="shared" si="10"/>
        <v/>
      </c>
      <c r="M102" s="70"/>
      <c r="N102" s="30" t="str">
        <f t="shared" si="11"/>
        <v/>
      </c>
      <c r="O102" s="11"/>
      <c r="P102" s="26">
        <f t="shared" si="12"/>
        <v>0</v>
      </c>
      <c r="Q102" s="37" t="str">
        <f t="shared" si="13"/>
        <v>A TIEMPO</v>
      </c>
      <c r="R102" s="59" t="str">
        <f t="shared" si="14"/>
        <v>ANTES DE 10 DIAS</v>
      </c>
      <c r="S102" s="3"/>
    </row>
    <row r="103" spans="1:19" x14ac:dyDescent="0.25">
      <c r="A103" s="9">
        <v>96</v>
      </c>
      <c r="B103" s="49"/>
      <c r="C103" s="12"/>
      <c r="D103" s="49"/>
      <c r="E103" s="12"/>
      <c r="F103" s="21"/>
      <c r="G103" s="15" t="str">
        <f t="shared" si="9"/>
        <v/>
      </c>
      <c r="H103" s="10"/>
      <c r="I103" s="11"/>
      <c r="J103" s="34"/>
      <c r="K103" s="14" t="str">
        <f t="shared" si="15"/>
        <v/>
      </c>
      <c r="L103" s="36" t="str">
        <f t="shared" si="10"/>
        <v/>
      </c>
      <c r="M103" s="70"/>
      <c r="N103" s="30" t="str">
        <f t="shared" si="11"/>
        <v/>
      </c>
      <c r="O103" s="11"/>
      <c r="P103" s="26">
        <f t="shared" si="12"/>
        <v>0</v>
      </c>
      <c r="Q103" s="37" t="str">
        <f t="shared" si="13"/>
        <v>A TIEMPO</v>
      </c>
      <c r="R103" s="59" t="str">
        <f t="shared" si="14"/>
        <v>ANTES DE 10 DIAS</v>
      </c>
      <c r="S103" s="3"/>
    </row>
    <row r="104" spans="1:19" x14ac:dyDescent="0.25">
      <c r="A104" s="9">
        <v>97</v>
      </c>
      <c r="B104" s="49"/>
      <c r="C104" s="12"/>
      <c r="D104" s="49"/>
      <c r="E104" s="12"/>
      <c r="F104" s="21"/>
      <c r="G104" s="15" t="str">
        <f t="shared" si="9"/>
        <v/>
      </c>
      <c r="H104" s="10"/>
      <c r="I104" s="11"/>
      <c r="J104" s="34"/>
      <c r="K104" s="14" t="str">
        <f t="shared" si="15"/>
        <v/>
      </c>
      <c r="L104" s="36" t="str">
        <f t="shared" ref="L104:L135" si="16">+IFERROR((VLOOKUP(K104,Meses,2,FALSE))&amp;" "&amp;TEXT(J104,"YYYY"),"")</f>
        <v/>
      </c>
      <c r="M104" s="70"/>
      <c r="N104" s="30" t="str">
        <f t="shared" si="11"/>
        <v/>
      </c>
      <c r="O104" s="11"/>
      <c r="P104" s="26">
        <f t="shared" si="12"/>
        <v>0</v>
      </c>
      <c r="Q104" s="37" t="str">
        <f t="shared" si="13"/>
        <v>A TIEMPO</v>
      </c>
      <c r="R104" s="59" t="str">
        <f t="shared" si="14"/>
        <v>ANTES DE 10 DIAS</v>
      </c>
      <c r="S104" s="3"/>
    </row>
    <row r="105" spans="1:19" x14ac:dyDescent="0.25">
      <c r="A105" s="9">
        <v>98</v>
      </c>
      <c r="B105" s="49"/>
      <c r="C105" s="12"/>
      <c r="D105" s="49"/>
      <c r="E105" s="12"/>
      <c r="F105" s="21"/>
      <c r="G105" s="15" t="str">
        <f t="shared" si="9"/>
        <v/>
      </c>
      <c r="H105" s="10"/>
      <c r="I105" s="11"/>
      <c r="J105" s="34"/>
      <c r="K105" s="14" t="str">
        <f t="shared" si="15"/>
        <v/>
      </c>
      <c r="L105" s="36" t="str">
        <f t="shared" si="16"/>
        <v/>
      </c>
      <c r="M105" s="70"/>
      <c r="N105" s="30" t="str">
        <f t="shared" si="11"/>
        <v/>
      </c>
      <c r="O105" s="11"/>
      <c r="P105" s="26">
        <f t="shared" si="12"/>
        <v>0</v>
      </c>
      <c r="Q105" s="37" t="str">
        <f t="shared" si="13"/>
        <v>A TIEMPO</v>
      </c>
      <c r="R105" s="59" t="str">
        <f t="shared" si="14"/>
        <v>ANTES DE 10 DIAS</v>
      </c>
      <c r="S105" s="3"/>
    </row>
    <row r="106" spans="1:19" x14ac:dyDescent="0.25">
      <c r="A106" s="9">
        <v>99</v>
      </c>
      <c r="B106" s="49"/>
      <c r="C106" s="12"/>
      <c r="D106" s="49"/>
      <c r="E106" s="12"/>
      <c r="F106" s="21"/>
      <c r="G106" s="15" t="str">
        <f t="shared" si="9"/>
        <v/>
      </c>
      <c r="H106" s="10"/>
      <c r="I106" s="11"/>
      <c r="J106" s="34"/>
      <c r="K106" s="14" t="str">
        <f t="shared" si="15"/>
        <v/>
      </c>
      <c r="L106" s="36" t="str">
        <f t="shared" si="16"/>
        <v/>
      </c>
      <c r="M106" s="70"/>
      <c r="N106" s="30" t="str">
        <f t="shared" si="11"/>
        <v/>
      </c>
      <c r="O106" s="11"/>
      <c r="P106" s="26">
        <f t="shared" si="12"/>
        <v>0</v>
      </c>
      <c r="Q106" s="37" t="str">
        <f t="shared" si="13"/>
        <v>A TIEMPO</v>
      </c>
      <c r="R106" s="59" t="str">
        <f t="shared" si="14"/>
        <v>ANTES DE 10 DIAS</v>
      </c>
      <c r="S106" s="3"/>
    </row>
    <row r="107" spans="1:19" x14ac:dyDescent="0.25">
      <c r="A107" s="9">
        <v>100</v>
      </c>
      <c r="B107" s="49"/>
      <c r="C107" s="12"/>
      <c r="D107" s="49"/>
      <c r="E107" s="12"/>
      <c r="F107" s="21"/>
      <c r="G107" s="15" t="str">
        <f t="shared" si="9"/>
        <v/>
      </c>
      <c r="H107" s="10"/>
      <c r="I107" s="11"/>
      <c r="J107" s="34"/>
      <c r="K107" s="14" t="str">
        <f t="shared" si="15"/>
        <v/>
      </c>
      <c r="L107" s="36" t="str">
        <f t="shared" si="16"/>
        <v/>
      </c>
      <c r="M107" s="70"/>
      <c r="N107" s="30" t="str">
        <f t="shared" si="11"/>
        <v/>
      </c>
      <c r="O107" s="11"/>
      <c r="P107" s="26">
        <f t="shared" si="12"/>
        <v>0</v>
      </c>
      <c r="Q107" s="37" t="str">
        <f t="shared" si="13"/>
        <v>A TIEMPO</v>
      </c>
      <c r="R107" s="59" t="str">
        <f t="shared" si="14"/>
        <v>ANTES DE 10 DIAS</v>
      </c>
      <c r="S107" s="3"/>
    </row>
    <row r="108" spans="1:19" x14ac:dyDescent="0.25">
      <c r="A108" s="9">
        <v>101</v>
      </c>
      <c r="B108" s="49"/>
      <c r="C108" s="12"/>
      <c r="D108" s="49"/>
      <c r="E108" s="12"/>
      <c r="F108" s="21"/>
      <c r="G108" s="15" t="str">
        <f t="shared" si="9"/>
        <v/>
      </c>
      <c r="H108" s="10"/>
      <c r="I108" s="11"/>
      <c r="J108" s="34"/>
      <c r="K108" s="14" t="str">
        <f t="shared" si="15"/>
        <v/>
      </c>
      <c r="L108" s="36" t="str">
        <f t="shared" si="16"/>
        <v/>
      </c>
      <c r="M108" s="70"/>
      <c r="N108" s="30" t="str">
        <f t="shared" si="11"/>
        <v/>
      </c>
      <c r="O108" s="11"/>
      <c r="P108" s="26">
        <f t="shared" si="12"/>
        <v>0</v>
      </c>
      <c r="Q108" s="37" t="str">
        <f t="shared" si="13"/>
        <v>A TIEMPO</v>
      </c>
      <c r="R108" s="59" t="str">
        <f t="shared" si="14"/>
        <v>ANTES DE 10 DIAS</v>
      </c>
      <c r="S108" s="3"/>
    </row>
    <row r="109" spans="1:19" x14ac:dyDescent="0.25">
      <c r="A109" s="9">
        <v>102</v>
      </c>
      <c r="B109" s="49"/>
      <c r="C109" s="12"/>
      <c r="D109" s="49"/>
      <c r="E109" s="12"/>
      <c r="F109" s="21"/>
      <c r="G109" s="15" t="str">
        <f t="shared" si="9"/>
        <v/>
      </c>
      <c r="H109" s="10"/>
      <c r="I109" s="11"/>
      <c r="J109" s="34"/>
      <c r="K109" s="14" t="str">
        <f t="shared" si="15"/>
        <v/>
      </c>
      <c r="L109" s="36" t="str">
        <f t="shared" si="16"/>
        <v/>
      </c>
      <c r="M109" s="70"/>
      <c r="N109" s="30" t="str">
        <f t="shared" si="11"/>
        <v/>
      </c>
      <c r="O109" s="11"/>
      <c r="P109" s="26">
        <f t="shared" si="12"/>
        <v>0</v>
      </c>
      <c r="Q109" s="37" t="str">
        <f t="shared" si="13"/>
        <v>A TIEMPO</v>
      </c>
      <c r="R109" s="59" t="str">
        <f t="shared" si="14"/>
        <v>ANTES DE 10 DIAS</v>
      </c>
      <c r="S109" s="3"/>
    </row>
    <row r="110" spans="1:19" x14ac:dyDescent="0.25">
      <c r="A110" s="9">
        <v>103</v>
      </c>
      <c r="B110" s="49"/>
      <c r="C110" s="12"/>
      <c r="D110" s="49"/>
      <c r="E110" s="12"/>
      <c r="F110" s="21"/>
      <c r="G110" s="15" t="str">
        <f t="shared" si="9"/>
        <v/>
      </c>
      <c r="H110" s="10"/>
      <c r="I110" s="11"/>
      <c r="J110" s="34"/>
      <c r="K110" s="14" t="str">
        <f t="shared" si="15"/>
        <v/>
      </c>
      <c r="L110" s="36" t="str">
        <f t="shared" si="16"/>
        <v/>
      </c>
      <c r="M110" s="70"/>
      <c r="N110" s="30" t="str">
        <f t="shared" si="11"/>
        <v/>
      </c>
      <c r="O110" s="11"/>
      <c r="P110" s="26">
        <f t="shared" si="12"/>
        <v>0</v>
      </c>
      <c r="Q110" s="37" t="str">
        <f t="shared" si="13"/>
        <v>A TIEMPO</v>
      </c>
      <c r="R110" s="59" t="str">
        <f t="shared" si="14"/>
        <v>ANTES DE 10 DIAS</v>
      </c>
      <c r="S110" s="3"/>
    </row>
    <row r="111" spans="1:19" x14ac:dyDescent="0.25">
      <c r="A111" s="9">
        <v>104</v>
      </c>
      <c r="B111" s="49"/>
      <c r="C111" s="12"/>
      <c r="D111" s="49"/>
      <c r="E111" s="12"/>
      <c r="F111" s="21"/>
      <c r="G111" s="15" t="str">
        <f t="shared" si="9"/>
        <v/>
      </c>
      <c r="H111" s="10"/>
      <c r="I111" s="11"/>
      <c r="J111" s="34"/>
      <c r="K111" s="14" t="str">
        <f t="shared" si="15"/>
        <v/>
      </c>
      <c r="L111" s="36" t="str">
        <f t="shared" si="16"/>
        <v/>
      </c>
      <c r="M111" s="70"/>
      <c r="N111" s="30" t="str">
        <f t="shared" si="11"/>
        <v/>
      </c>
      <c r="O111" s="11"/>
      <c r="P111" s="26">
        <f t="shared" si="12"/>
        <v>0</v>
      </c>
      <c r="Q111" s="37" t="str">
        <f t="shared" si="13"/>
        <v>A TIEMPO</v>
      </c>
      <c r="R111" s="59" t="str">
        <f t="shared" si="14"/>
        <v>ANTES DE 10 DIAS</v>
      </c>
      <c r="S111" s="3"/>
    </row>
    <row r="112" spans="1:19" x14ac:dyDescent="0.25">
      <c r="A112" s="9">
        <v>105</v>
      </c>
      <c r="B112" s="49"/>
      <c r="C112" s="12"/>
      <c r="D112" s="49"/>
      <c r="E112" s="12"/>
      <c r="F112" s="21"/>
      <c r="G112" s="15" t="str">
        <f t="shared" si="9"/>
        <v/>
      </c>
      <c r="H112" s="10"/>
      <c r="I112" s="11"/>
      <c r="J112" s="34"/>
      <c r="K112" s="14" t="str">
        <f t="shared" si="15"/>
        <v/>
      </c>
      <c r="L112" s="36" t="str">
        <f t="shared" si="16"/>
        <v/>
      </c>
      <c r="M112" s="70"/>
      <c r="N112" s="30" t="str">
        <f t="shared" si="11"/>
        <v/>
      </c>
      <c r="O112" s="11"/>
      <c r="P112" s="26">
        <f t="shared" si="12"/>
        <v>0</v>
      </c>
      <c r="Q112" s="37" t="str">
        <f t="shared" si="13"/>
        <v>A TIEMPO</v>
      </c>
      <c r="R112" s="59" t="str">
        <f t="shared" si="14"/>
        <v>ANTES DE 10 DIAS</v>
      </c>
      <c r="S112" s="3"/>
    </row>
    <row r="113" spans="1:19" x14ac:dyDescent="0.25">
      <c r="A113" s="9">
        <v>106</v>
      </c>
      <c r="B113" s="49"/>
      <c r="C113" s="12"/>
      <c r="D113" s="49"/>
      <c r="E113" s="12"/>
      <c r="F113" s="21"/>
      <c r="G113" s="15" t="str">
        <f t="shared" si="9"/>
        <v/>
      </c>
      <c r="H113" s="10"/>
      <c r="I113" s="11"/>
      <c r="J113" s="34"/>
      <c r="K113" s="14" t="str">
        <f t="shared" si="15"/>
        <v/>
      </c>
      <c r="L113" s="36" t="str">
        <f t="shared" si="16"/>
        <v/>
      </c>
      <c r="M113" s="70"/>
      <c r="N113" s="30" t="str">
        <f t="shared" si="11"/>
        <v/>
      </c>
      <c r="O113" s="11"/>
      <c r="P113" s="26">
        <f t="shared" si="12"/>
        <v>0</v>
      </c>
      <c r="Q113" s="37" t="str">
        <f t="shared" si="13"/>
        <v>A TIEMPO</v>
      </c>
      <c r="R113" s="59" t="str">
        <f t="shared" si="14"/>
        <v>ANTES DE 10 DIAS</v>
      </c>
      <c r="S113" s="3"/>
    </row>
    <row r="114" spans="1:19" x14ac:dyDescent="0.25">
      <c r="A114" s="9">
        <v>107</v>
      </c>
      <c r="B114" s="49"/>
      <c r="C114" s="12"/>
      <c r="D114" s="49"/>
      <c r="E114" s="12"/>
      <c r="F114" s="21"/>
      <c r="G114" s="15" t="str">
        <f t="shared" si="9"/>
        <v/>
      </c>
      <c r="H114" s="10"/>
      <c r="I114" s="11"/>
      <c r="J114" s="34"/>
      <c r="K114" s="14" t="str">
        <f t="shared" si="15"/>
        <v/>
      </c>
      <c r="L114" s="36" t="str">
        <f t="shared" si="16"/>
        <v/>
      </c>
      <c r="M114" s="70"/>
      <c r="N114" s="30" t="str">
        <f t="shared" si="11"/>
        <v/>
      </c>
      <c r="O114" s="11"/>
      <c r="P114" s="26">
        <f t="shared" si="12"/>
        <v>0</v>
      </c>
      <c r="Q114" s="37" t="str">
        <f t="shared" si="13"/>
        <v>A TIEMPO</v>
      </c>
      <c r="R114" s="59" t="str">
        <f t="shared" si="14"/>
        <v>ANTES DE 10 DIAS</v>
      </c>
      <c r="S114" s="3"/>
    </row>
    <row r="115" spans="1:19" x14ac:dyDescent="0.25">
      <c r="A115" s="9">
        <v>108</v>
      </c>
      <c r="B115" s="49"/>
      <c r="C115" s="12"/>
      <c r="D115" s="49"/>
      <c r="E115" s="12"/>
      <c r="F115" s="21"/>
      <c r="G115" s="15" t="str">
        <f t="shared" si="9"/>
        <v/>
      </c>
      <c r="H115" s="10"/>
      <c r="I115" s="11"/>
      <c r="J115" s="34"/>
      <c r="K115" s="14" t="str">
        <f t="shared" si="15"/>
        <v/>
      </c>
      <c r="L115" s="36" t="str">
        <f t="shared" si="16"/>
        <v/>
      </c>
      <c r="M115" s="70"/>
      <c r="N115" s="30" t="str">
        <f t="shared" si="11"/>
        <v/>
      </c>
      <c r="O115" s="11"/>
      <c r="P115" s="26">
        <f t="shared" si="12"/>
        <v>0</v>
      </c>
      <c r="Q115" s="37" t="str">
        <f t="shared" si="13"/>
        <v>A TIEMPO</v>
      </c>
      <c r="R115" s="59" t="str">
        <f t="shared" si="14"/>
        <v>ANTES DE 10 DIAS</v>
      </c>
      <c r="S115" s="3"/>
    </row>
    <row r="116" spans="1:19" x14ac:dyDescent="0.25">
      <c r="A116" s="9">
        <v>109</v>
      </c>
      <c r="B116" s="49"/>
      <c r="C116" s="12"/>
      <c r="D116" s="49"/>
      <c r="E116" s="12"/>
      <c r="F116" s="21"/>
      <c r="G116" s="15" t="str">
        <f t="shared" si="9"/>
        <v/>
      </c>
      <c r="H116" s="10"/>
      <c r="I116" s="11"/>
      <c r="J116" s="34"/>
      <c r="K116" s="14" t="str">
        <f t="shared" si="15"/>
        <v/>
      </c>
      <c r="L116" s="36" t="str">
        <f t="shared" si="16"/>
        <v/>
      </c>
      <c r="M116" s="70"/>
      <c r="N116" s="30" t="str">
        <f t="shared" si="11"/>
        <v/>
      </c>
      <c r="O116" s="11"/>
      <c r="P116" s="26">
        <f t="shared" si="12"/>
        <v>0</v>
      </c>
      <c r="Q116" s="37" t="str">
        <f t="shared" si="13"/>
        <v>A TIEMPO</v>
      </c>
      <c r="R116" s="59" t="str">
        <f t="shared" si="14"/>
        <v>ANTES DE 10 DIAS</v>
      </c>
      <c r="S116" s="3"/>
    </row>
    <row r="117" spans="1:19" x14ac:dyDescent="0.25">
      <c r="A117" s="9">
        <v>110</v>
      </c>
      <c r="B117" s="49"/>
      <c r="C117" s="12"/>
      <c r="D117" s="49"/>
      <c r="E117" s="12"/>
      <c r="F117" s="21"/>
      <c r="G117" s="15" t="str">
        <f t="shared" si="9"/>
        <v/>
      </c>
      <c r="H117" s="10"/>
      <c r="I117" s="11"/>
      <c r="J117" s="34"/>
      <c r="K117" s="14" t="str">
        <f t="shared" si="15"/>
        <v/>
      </c>
      <c r="L117" s="36" t="str">
        <f t="shared" si="16"/>
        <v/>
      </c>
      <c r="M117" s="70"/>
      <c r="N117" s="30" t="str">
        <f t="shared" si="11"/>
        <v/>
      </c>
      <c r="O117" s="11"/>
      <c r="P117" s="26">
        <f t="shared" si="12"/>
        <v>0</v>
      </c>
      <c r="Q117" s="37" t="str">
        <f t="shared" si="13"/>
        <v>A TIEMPO</v>
      </c>
      <c r="R117" s="59" t="str">
        <f t="shared" si="14"/>
        <v>ANTES DE 10 DIAS</v>
      </c>
      <c r="S117" s="3"/>
    </row>
    <row r="118" spans="1:19" x14ac:dyDescent="0.25">
      <c r="A118" s="9">
        <v>111</v>
      </c>
      <c r="B118" s="49"/>
      <c r="C118" s="12"/>
      <c r="D118" s="49"/>
      <c r="E118" s="12"/>
      <c r="F118" s="21"/>
      <c r="G118" s="15" t="str">
        <f t="shared" si="9"/>
        <v/>
      </c>
      <c r="H118" s="10"/>
      <c r="I118" s="11"/>
      <c r="J118" s="34"/>
      <c r="K118" s="14" t="str">
        <f t="shared" si="15"/>
        <v/>
      </c>
      <c r="L118" s="36" t="str">
        <f t="shared" si="16"/>
        <v/>
      </c>
      <c r="M118" s="70"/>
      <c r="N118" s="30" t="str">
        <f t="shared" si="11"/>
        <v/>
      </c>
      <c r="O118" s="11"/>
      <c r="P118" s="26">
        <f t="shared" si="12"/>
        <v>0</v>
      </c>
      <c r="Q118" s="37" t="str">
        <f t="shared" si="13"/>
        <v>A TIEMPO</v>
      </c>
      <c r="R118" s="59" t="str">
        <f t="shared" si="14"/>
        <v>ANTES DE 10 DIAS</v>
      </c>
      <c r="S118" s="3"/>
    </row>
    <row r="119" spans="1:19" x14ac:dyDescent="0.25">
      <c r="A119" s="9">
        <v>112</v>
      </c>
      <c r="B119" s="49"/>
      <c r="C119" s="12"/>
      <c r="D119" s="49"/>
      <c r="E119" s="12"/>
      <c r="F119" s="21"/>
      <c r="G119" s="15" t="str">
        <f t="shared" si="9"/>
        <v/>
      </c>
      <c r="H119" s="10"/>
      <c r="I119" s="11"/>
      <c r="J119" s="34"/>
      <c r="K119" s="14" t="str">
        <f t="shared" si="15"/>
        <v/>
      </c>
      <c r="L119" s="36" t="str">
        <f t="shared" si="16"/>
        <v/>
      </c>
      <c r="M119" s="70"/>
      <c r="N119" s="30" t="str">
        <f t="shared" si="11"/>
        <v/>
      </c>
      <c r="O119" s="11"/>
      <c r="P119" s="26">
        <f t="shared" si="12"/>
        <v>0</v>
      </c>
      <c r="Q119" s="37" t="str">
        <f t="shared" si="13"/>
        <v>A TIEMPO</v>
      </c>
      <c r="R119" s="59" t="str">
        <f t="shared" si="14"/>
        <v>ANTES DE 10 DIAS</v>
      </c>
      <c r="S119" s="3"/>
    </row>
    <row r="120" spans="1:19" x14ac:dyDescent="0.25">
      <c r="A120" s="9">
        <v>113</v>
      </c>
      <c r="B120" s="49"/>
      <c r="C120" s="12"/>
      <c r="D120" s="49"/>
      <c r="E120" s="12"/>
      <c r="F120" s="21"/>
      <c r="G120" s="15" t="str">
        <f t="shared" si="9"/>
        <v/>
      </c>
      <c r="H120" s="10"/>
      <c r="I120" s="11"/>
      <c r="J120" s="34"/>
      <c r="K120" s="14" t="str">
        <f t="shared" si="15"/>
        <v/>
      </c>
      <c r="L120" s="36" t="str">
        <f t="shared" si="16"/>
        <v/>
      </c>
      <c r="M120" s="70"/>
      <c r="N120" s="30" t="str">
        <f t="shared" si="11"/>
        <v/>
      </c>
      <c r="O120" s="11"/>
      <c r="P120" s="26">
        <f t="shared" si="12"/>
        <v>0</v>
      </c>
      <c r="Q120" s="37" t="str">
        <f t="shared" si="13"/>
        <v>A TIEMPO</v>
      </c>
      <c r="R120" s="59" t="str">
        <f t="shared" si="14"/>
        <v>ANTES DE 10 DIAS</v>
      </c>
      <c r="S120" s="3"/>
    </row>
    <row r="121" spans="1:19" x14ac:dyDescent="0.25">
      <c r="A121" s="9">
        <v>114</v>
      </c>
      <c r="B121" s="49"/>
      <c r="C121" s="12"/>
      <c r="D121" s="49"/>
      <c r="E121" s="12"/>
      <c r="F121" s="21"/>
      <c r="G121" s="15" t="str">
        <f t="shared" si="9"/>
        <v/>
      </c>
      <c r="H121" s="10"/>
      <c r="I121" s="11"/>
      <c r="J121" s="34"/>
      <c r="K121" s="14" t="str">
        <f t="shared" si="15"/>
        <v/>
      </c>
      <c r="L121" s="36" t="str">
        <f t="shared" si="16"/>
        <v/>
      </c>
      <c r="M121" s="70"/>
      <c r="N121" s="30" t="str">
        <f t="shared" si="11"/>
        <v/>
      </c>
      <c r="O121" s="11"/>
      <c r="P121" s="26">
        <f t="shared" si="12"/>
        <v>0</v>
      </c>
      <c r="Q121" s="37" t="str">
        <f t="shared" si="13"/>
        <v>A TIEMPO</v>
      </c>
      <c r="R121" s="59" t="str">
        <f t="shared" si="14"/>
        <v>ANTES DE 10 DIAS</v>
      </c>
      <c r="S121" s="3"/>
    </row>
    <row r="122" spans="1:19" x14ac:dyDescent="0.25">
      <c r="A122" s="9">
        <v>115</v>
      </c>
      <c r="B122" s="49"/>
      <c r="C122" s="12"/>
      <c r="D122" s="49"/>
      <c r="E122" s="12"/>
      <c r="F122" s="21"/>
      <c r="G122" s="15" t="str">
        <f t="shared" si="9"/>
        <v/>
      </c>
      <c r="H122" s="10"/>
      <c r="I122" s="11"/>
      <c r="J122" s="34"/>
      <c r="K122" s="14" t="str">
        <f t="shared" si="15"/>
        <v/>
      </c>
      <c r="L122" s="36" t="str">
        <f t="shared" si="16"/>
        <v/>
      </c>
      <c r="M122" s="70"/>
      <c r="N122" s="30" t="str">
        <f t="shared" si="11"/>
        <v/>
      </c>
      <c r="O122" s="11"/>
      <c r="P122" s="26">
        <f t="shared" si="12"/>
        <v>0</v>
      </c>
      <c r="Q122" s="37" t="str">
        <f t="shared" si="13"/>
        <v>A TIEMPO</v>
      </c>
      <c r="R122" s="59" t="str">
        <f t="shared" si="14"/>
        <v>ANTES DE 10 DIAS</v>
      </c>
      <c r="S122" s="3"/>
    </row>
    <row r="123" spans="1:19" x14ac:dyDescent="0.25">
      <c r="A123" s="9">
        <v>116</v>
      </c>
      <c r="B123" s="49"/>
      <c r="C123" s="12"/>
      <c r="D123" s="49"/>
      <c r="E123" s="12"/>
      <c r="F123" s="21"/>
      <c r="G123" s="15" t="str">
        <f t="shared" si="9"/>
        <v/>
      </c>
      <c r="H123" s="10"/>
      <c r="I123" s="11"/>
      <c r="J123" s="34"/>
      <c r="K123" s="14" t="str">
        <f t="shared" si="15"/>
        <v/>
      </c>
      <c r="L123" s="36" t="str">
        <f t="shared" si="16"/>
        <v/>
      </c>
      <c r="M123" s="70"/>
      <c r="N123" s="30" t="str">
        <f t="shared" si="11"/>
        <v/>
      </c>
      <c r="O123" s="11"/>
      <c r="P123" s="26">
        <f t="shared" si="12"/>
        <v>0</v>
      </c>
      <c r="Q123" s="37" t="str">
        <f t="shared" si="13"/>
        <v>A TIEMPO</v>
      </c>
      <c r="R123" s="59" t="str">
        <f t="shared" si="14"/>
        <v>ANTES DE 10 DIAS</v>
      </c>
      <c r="S123" s="3"/>
    </row>
    <row r="124" spans="1:19" x14ac:dyDescent="0.25">
      <c r="A124" s="9">
        <v>117</v>
      </c>
      <c r="B124" s="49"/>
      <c r="C124" s="12"/>
      <c r="D124" s="49"/>
      <c r="E124" s="12"/>
      <c r="F124" s="21"/>
      <c r="G124" s="15" t="str">
        <f t="shared" si="9"/>
        <v/>
      </c>
      <c r="H124" s="10"/>
      <c r="I124" s="11"/>
      <c r="J124" s="34"/>
      <c r="K124" s="14" t="str">
        <f t="shared" si="15"/>
        <v/>
      </c>
      <c r="L124" s="36" t="str">
        <f t="shared" si="16"/>
        <v/>
      </c>
      <c r="M124" s="70"/>
      <c r="N124" s="30" t="str">
        <f t="shared" si="11"/>
        <v/>
      </c>
      <c r="O124" s="11"/>
      <c r="P124" s="26">
        <f t="shared" si="12"/>
        <v>0</v>
      </c>
      <c r="Q124" s="37" t="str">
        <f t="shared" si="13"/>
        <v>A TIEMPO</v>
      </c>
      <c r="R124" s="59" t="str">
        <f t="shared" si="14"/>
        <v>ANTES DE 10 DIAS</v>
      </c>
      <c r="S124" s="3"/>
    </row>
    <row r="125" spans="1:19" x14ac:dyDescent="0.25">
      <c r="A125" s="9">
        <v>118</v>
      </c>
      <c r="B125" s="49"/>
      <c r="C125" s="12"/>
      <c r="D125" s="49"/>
      <c r="E125" s="12"/>
      <c r="F125" s="21"/>
      <c r="G125" s="15" t="str">
        <f t="shared" si="9"/>
        <v/>
      </c>
      <c r="H125" s="10"/>
      <c r="I125" s="11"/>
      <c r="J125" s="34"/>
      <c r="K125" s="14" t="str">
        <f t="shared" si="15"/>
        <v/>
      </c>
      <c r="L125" s="36" t="str">
        <f t="shared" si="16"/>
        <v/>
      </c>
      <c r="M125" s="70"/>
      <c r="N125" s="30" t="str">
        <f t="shared" si="11"/>
        <v/>
      </c>
      <c r="O125" s="11"/>
      <c r="P125" s="26">
        <f t="shared" si="12"/>
        <v>0</v>
      </c>
      <c r="Q125" s="37" t="str">
        <f t="shared" si="13"/>
        <v>A TIEMPO</v>
      </c>
      <c r="R125" s="59" t="str">
        <f t="shared" si="14"/>
        <v>ANTES DE 10 DIAS</v>
      </c>
      <c r="S125" s="3"/>
    </row>
    <row r="126" spans="1:19" x14ac:dyDescent="0.25">
      <c r="A126" s="9">
        <v>119</v>
      </c>
      <c r="B126" s="49"/>
      <c r="C126" s="12"/>
      <c r="D126" s="49"/>
      <c r="E126" s="12"/>
      <c r="F126" s="21"/>
      <c r="G126" s="15" t="str">
        <f t="shared" si="9"/>
        <v/>
      </c>
      <c r="H126" s="10"/>
      <c r="I126" s="11"/>
      <c r="J126" s="34"/>
      <c r="K126" s="14" t="str">
        <f t="shared" si="15"/>
        <v/>
      </c>
      <c r="L126" s="36" t="str">
        <f t="shared" si="16"/>
        <v/>
      </c>
      <c r="M126" s="70"/>
      <c r="N126" s="30" t="str">
        <f t="shared" si="11"/>
        <v/>
      </c>
      <c r="O126" s="11"/>
      <c r="P126" s="26">
        <f t="shared" si="12"/>
        <v>0</v>
      </c>
      <c r="Q126" s="37" t="str">
        <f t="shared" si="13"/>
        <v>A TIEMPO</v>
      </c>
      <c r="R126" s="59" t="str">
        <f t="shared" si="14"/>
        <v>ANTES DE 10 DIAS</v>
      </c>
      <c r="S126" s="3"/>
    </row>
    <row r="127" spans="1:19" x14ac:dyDescent="0.25">
      <c r="A127" s="9">
        <v>120</v>
      </c>
      <c r="B127" s="49"/>
      <c r="C127" s="12"/>
      <c r="D127" s="49"/>
      <c r="E127" s="12"/>
      <c r="F127" s="21"/>
      <c r="G127" s="15" t="str">
        <f t="shared" si="9"/>
        <v/>
      </c>
      <c r="H127" s="10"/>
      <c r="I127" s="11"/>
      <c r="J127" s="34"/>
      <c r="K127" s="14" t="str">
        <f t="shared" si="15"/>
        <v/>
      </c>
      <c r="L127" s="36" t="str">
        <f t="shared" si="16"/>
        <v/>
      </c>
      <c r="M127" s="70"/>
      <c r="N127" s="30" t="str">
        <f t="shared" si="11"/>
        <v/>
      </c>
      <c r="O127" s="11"/>
      <c r="P127" s="26">
        <f t="shared" si="12"/>
        <v>0</v>
      </c>
      <c r="Q127" s="37" t="str">
        <f t="shared" si="13"/>
        <v>A TIEMPO</v>
      </c>
      <c r="R127" s="59" t="str">
        <f t="shared" si="14"/>
        <v>ANTES DE 10 DIAS</v>
      </c>
      <c r="S127" s="3"/>
    </row>
    <row r="128" spans="1:19" x14ac:dyDescent="0.25">
      <c r="A128" s="9">
        <v>121</v>
      </c>
      <c r="B128" s="49"/>
      <c r="C128" s="12"/>
      <c r="D128" s="49"/>
      <c r="E128" s="12"/>
      <c r="F128" s="21"/>
      <c r="G128" s="15" t="str">
        <f t="shared" si="9"/>
        <v/>
      </c>
      <c r="H128" s="10"/>
      <c r="I128" s="11"/>
      <c r="J128" s="34"/>
      <c r="K128" s="14" t="str">
        <f t="shared" si="15"/>
        <v/>
      </c>
      <c r="L128" s="36" t="str">
        <f t="shared" si="16"/>
        <v/>
      </c>
      <c r="M128" s="70"/>
      <c r="N128" s="30" t="str">
        <f t="shared" si="11"/>
        <v/>
      </c>
      <c r="O128" s="11"/>
      <c r="P128" s="26">
        <f t="shared" si="12"/>
        <v>0</v>
      </c>
      <c r="Q128" s="37" t="str">
        <f t="shared" si="13"/>
        <v>A TIEMPO</v>
      </c>
      <c r="R128" s="59" t="str">
        <f t="shared" si="14"/>
        <v>ANTES DE 10 DIAS</v>
      </c>
      <c r="S128" s="3"/>
    </row>
    <row r="129" spans="1:19" x14ac:dyDescent="0.25">
      <c r="A129" s="9">
        <v>122</v>
      </c>
      <c r="B129" s="49"/>
      <c r="C129" s="12"/>
      <c r="D129" s="49"/>
      <c r="E129" s="12"/>
      <c r="F129" s="21"/>
      <c r="G129" s="15" t="str">
        <f t="shared" si="9"/>
        <v/>
      </c>
      <c r="H129" s="10"/>
      <c r="I129" s="11"/>
      <c r="J129" s="34"/>
      <c r="K129" s="14" t="str">
        <f t="shared" si="15"/>
        <v/>
      </c>
      <c r="L129" s="36" t="str">
        <f t="shared" si="16"/>
        <v/>
      </c>
      <c r="M129" s="70"/>
      <c r="N129" s="30" t="str">
        <f t="shared" si="11"/>
        <v/>
      </c>
      <c r="O129" s="11"/>
      <c r="P129" s="26">
        <f t="shared" si="12"/>
        <v>0</v>
      </c>
      <c r="Q129" s="37" t="str">
        <f t="shared" si="13"/>
        <v>A TIEMPO</v>
      </c>
      <c r="R129" s="59" t="str">
        <f t="shared" si="14"/>
        <v>ANTES DE 10 DIAS</v>
      </c>
      <c r="S129" s="3"/>
    </row>
    <row r="130" spans="1:19" x14ac:dyDescent="0.25">
      <c r="A130" s="9">
        <v>123</v>
      </c>
      <c r="B130" s="49"/>
      <c r="C130" s="12"/>
      <c r="D130" s="49"/>
      <c r="E130" s="12"/>
      <c r="F130" s="21"/>
      <c r="G130" s="15" t="str">
        <f t="shared" si="9"/>
        <v/>
      </c>
      <c r="H130" s="10"/>
      <c r="I130" s="11"/>
      <c r="J130" s="34"/>
      <c r="K130" s="14" t="str">
        <f t="shared" si="15"/>
        <v/>
      </c>
      <c r="L130" s="36" t="str">
        <f t="shared" si="16"/>
        <v/>
      </c>
      <c r="M130" s="70"/>
      <c r="N130" s="30" t="str">
        <f t="shared" si="11"/>
        <v/>
      </c>
      <c r="O130" s="11"/>
      <c r="P130" s="26">
        <f t="shared" si="12"/>
        <v>0</v>
      </c>
      <c r="Q130" s="37" t="str">
        <f t="shared" si="13"/>
        <v>A TIEMPO</v>
      </c>
      <c r="R130" s="59" t="str">
        <f t="shared" si="14"/>
        <v>ANTES DE 10 DIAS</v>
      </c>
      <c r="S130" s="3"/>
    </row>
    <row r="131" spans="1:19" x14ac:dyDescent="0.25">
      <c r="A131" s="9">
        <v>124</v>
      </c>
      <c r="B131" s="49"/>
      <c r="C131" s="12"/>
      <c r="D131" s="49"/>
      <c r="E131" s="12"/>
      <c r="F131" s="21"/>
      <c r="G131" s="15" t="str">
        <f t="shared" si="9"/>
        <v/>
      </c>
      <c r="H131" s="10"/>
      <c r="I131" s="11"/>
      <c r="J131" s="34"/>
      <c r="K131" s="14" t="str">
        <f t="shared" si="15"/>
        <v/>
      </c>
      <c r="L131" s="36" t="str">
        <f t="shared" si="16"/>
        <v/>
      </c>
      <c r="M131" s="70"/>
      <c r="N131" s="30" t="str">
        <f t="shared" si="11"/>
        <v/>
      </c>
      <c r="O131" s="11"/>
      <c r="P131" s="26">
        <f t="shared" si="12"/>
        <v>0</v>
      </c>
      <c r="Q131" s="37" t="str">
        <f t="shared" si="13"/>
        <v>A TIEMPO</v>
      </c>
      <c r="R131" s="59" t="str">
        <f t="shared" si="14"/>
        <v>ANTES DE 10 DIAS</v>
      </c>
      <c r="S131" s="3"/>
    </row>
    <row r="132" spans="1:19" x14ac:dyDescent="0.25">
      <c r="A132" s="9">
        <v>125</v>
      </c>
      <c r="B132" s="49"/>
      <c r="C132" s="12"/>
      <c r="D132" s="49"/>
      <c r="E132" s="12"/>
      <c r="F132" s="21"/>
      <c r="G132" s="15" t="str">
        <f t="shared" si="9"/>
        <v/>
      </c>
      <c r="H132" s="10"/>
      <c r="I132" s="11"/>
      <c r="J132" s="34"/>
      <c r="K132" s="14" t="str">
        <f t="shared" si="15"/>
        <v/>
      </c>
      <c r="L132" s="36" t="str">
        <f t="shared" si="16"/>
        <v/>
      </c>
      <c r="M132" s="70"/>
      <c r="N132" s="30" t="str">
        <f t="shared" si="11"/>
        <v/>
      </c>
      <c r="O132" s="11"/>
      <c r="P132" s="26">
        <f t="shared" si="12"/>
        <v>0</v>
      </c>
      <c r="Q132" s="37" t="str">
        <f t="shared" si="13"/>
        <v>A TIEMPO</v>
      </c>
      <c r="R132" s="59" t="str">
        <f t="shared" si="14"/>
        <v>ANTES DE 10 DIAS</v>
      </c>
      <c r="S132" s="3"/>
    </row>
    <row r="133" spans="1:19" x14ac:dyDescent="0.25">
      <c r="A133" s="13"/>
      <c r="B133" s="49"/>
      <c r="C133" s="12"/>
      <c r="D133" s="49"/>
      <c r="E133" s="12"/>
      <c r="F133" s="21"/>
      <c r="G133" s="15" t="str">
        <f t="shared" si="9"/>
        <v/>
      </c>
      <c r="H133" s="10"/>
      <c r="I133" s="11"/>
      <c r="J133" s="34"/>
      <c r="K133" s="14" t="str">
        <f t="shared" si="15"/>
        <v/>
      </c>
      <c r="L133" s="36" t="str">
        <f t="shared" si="16"/>
        <v/>
      </c>
      <c r="M133" s="70"/>
      <c r="N133" s="30" t="str">
        <f t="shared" si="11"/>
        <v/>
      </c>
      <c r="O133" s="11"/>
      <c r="P133" s="26">
        <f t="shared" si="12"/>
        <v>0</v>
      </c>
      <c r="Q133" s="37" t="str">
        <f t="shared" si="13"/>
        <v>A TIEMPO</v>
      </c>
      <c r="R133" s="59" t="str">
        <f t="shared" si="14"/>
        <v>ANTES DE 10 DIAS</v>
      </c>
      <c r="S133" s="3"/>
    </row>
    <row r="134" spans="1:19" x14ac:dyDescent="0.25">
      <c r="A134" s="13"/>
      <c r="B134" s="49"/>
      <c r="C134" s="12"/>
      <c r="D134" s="49"/>
      <c r="E134" s="12"/>
      <c r="F134" s="21"/>
      <c r="G134" s="15" t="str">
        <f t="shared" si="9"/>
        <v/>
      </c>
      <c r="H134" s="10"/>
      <c r="I134" s="11"/>
      <c r="J134" s="34"/>
      <c r="K134" s="14" t="str">
        <f t="shared" si="15"/>
        <v/>
      </c>
      <c r="L134" s="36" t="str">
        <f t="shared" si="16"/>
        <v/>
      </c>
      <c r="M134" s="70"/>
      <c r="N134" s="30" t="str">
        <f t="shared" si="11"/>
        <v/>
      </c>
      <c r="O134" s="11"/>
      <c r="P134" s="26">
        <f t="shared" si="12"/>
        <v>0</v>
      </c>
      <c r="Q134" s="37" t="str">
        <f t="shared" si="13"/>
        <v>A TIEMPO</v>
      </c>
      <c r="R134" s="59" t="str">
        <f t="shared" si="14"/>
        <v>ANTES DE 10 DIAS</v>
      </c>
      <c r="S134" s="3"/>
    </row>
    <row r="135" spans="1:19" x14ac:dyDescent="0.25">
      <c r="A135" s="13"/>
      <c r="B135" s="12"/>
      <c r="C135" s="12"/>
      <c r="D135" s="49"/>
      <c r="E135" s="12"/>
      <c r="F135" s="21"/>
      <c r="G135" s="15" t="str">
        <f t="shared" si="9"/>
        <v/>
      </c>
      <c r="H135" s="10"/>
      <c r="I135" s="11"/>
      <c r="J135" s="34"/>
      <c r="K135" s="14" t="str">
        <f t="shared" si="15"/>
        <v/>
      </c>
      <c r="L135" s="36" t="str">
        <f t="shared" si="16"/>
        <v/>
      </c>
      <c r="M135" s="70"/>
      <c r="N135" s="30" t="str">
        <f t="shared" si="11"/>
        <v/>
      </c>
      <c r="O135" s="11"/>
      <c r="P135" s="26">
        <f t="shared" si="12"/>
        <v>0</v>
      </c>
      <c r="Q135" s="37" t="str">
        <f t="shared" si="13"/>
        <v>A TIEMPO</v>
      </c>
      <c r="R135" s="59" t="str">
        <f t="shared" si="14"/>
        <v>ANTES DE 10 DIAS</v>
      </c>
      <c r="S135" s="3"/>
    </row>
    <row r="136" spans="1:19" x14ac:dyDescent="0.25">
      <c r="A136" s="13"/>
      <c r="B136" s="12"/>
      <c r="C136" s="12"/>
      <c r="D136" s="49"/>
      <c r="E136" s="12"/>
      <c r="F136" s="21"/>
      <c r="G136" s="15" t="str">
        <f t="shared" ref="G136:G199" si="17">IFERROR(+VLOOKUP(F136,Tiempo2,2,FALSE),"")</f>
        <v/>
      </c>
      <c r="H136" s="10"/>
      <c r="I136" s="11"/>
      <c r="J136" s="34"/>
      <c r="K136" s="14" t="str">
        <f t="shared" si="15"/>
        <v/>
      </c>
      <c r="L136" s="36" t="str">
        <f t="shared" ref="L136:L167" si="18">+IFERROR((VLOOKUP(K136,Meses,2,FALSE))&amp;" "&amp;TEXT(J136,"YYYY"),"")</f>
        <v/>
      </c>
      <c r="M136" s="70"/>
      <c r="N136" s="30" t="str">
        <f t="shared" si="11"/>
        <v/>
      </c>
      <c r="O136" s="11"/>
      <c r="P136" s="26">
        <f t="shared" si="12"/>
        <v>0</v>
      </c>
      <c r="Q136" s="37" t="str">
        <f t="shared" si="13"/>
        <v>A TIEMPO</v>
      </c>
      <c r="R136" s="59" t="str">
        <f t="shared" si="14"/>
        <v>ANTES DE 10 DIAS</v>
      </c>
      <c r="S136" s="3"/>
    </row>
    <row r="137" spans="1:19" x14ac:dyDescent="0.25">
      <c r="A137" s="13"/>
      <c r="B137" s="12"/>
      <c r="C137" s="12"/>
      <c r="D137" s="49"/>
      <c r="E137" s="12"/>
      <c r="F137" s="21"/>
      <c r="G137" s="15" t="str">
        <f t="shared" si="17"/>
        <v/>
      </c>
      <c r="H137" s="10"/>
      <c r="I137" s="11"/>
      <c r="J137" s="34"/>
      <c r="K137" s="14" t="str">
        <f t="shared" si="15"/>
        <v/>
      </c>
      <c r="L137" s="36" t="str">
        <f t="shared" si="18"/>
        <v/>
      </c>
      <c r="M137" s="70"/>
      <c r="N137" s="30" t="str">
        <f t="shared" ref="N137:N200" si="19">IF(OR(G137="",J137=""),"",WORKDAY(J137,G137,M137:M168))</f>
        <v/>
      </c>
      <c r="O137" s="11"/>
      <c r="P137" s="26">
        <f t="shared" ref="P137:P200" si="20">IF(OR(J137="",O137=""),0,NETWORKDAYS(J137+0,O137,O137:O137))</f>
        <v>0</v>
      </c>
      <c r="Q137" s="37" t="str">
        <f t="shared" ref="Q137:Q200" si="21">+IFERROR(IF(P137&gt;G137,"FUERA DE TIEMPO","A TIEMPO"),"")</f>
        <v>A TIEMPO</v>
      </c>
      <c r="R137" s="59" t="str">
        <f t="shared" ref="R137:R200" si="22">IF(OR(H137="Rechazada",H137="Referida"),"",IF(P137&lt;10,"ANTES DE 10 DIAS","DE 10 A 15 DIAS"))</f>
        <v>ANTES DE 10 DIAS</v>
      </c>
      <c r="S137" s="3"/>
    </row>
    <row r="138" spans="1:19" x14ac:dyDescent="0.25">
      <c r="A138" s="13"/>
      <c r="B138" s="12"/>
      <c r="C138" s="12"/>
      <c r="D138" s="49"/>
      <c r="E138" s="12"/>
      <c r="F138" s="21"/>
      <c r="G138" s="15" t="str">
        <f t="shared" si="17"/>
        <v/>
      </c>
      <c r="H138" s="10"/>
      <c r="I138" s="11"/>
      <c r="J138" s="34"/>
      <c r="K138" s="14" t="str">
        <f t="shared" si="15"/>
        <v/>
      </c>
      <c r="L138" s="36" t="str">
        <f t="shared" si="18"/>
        <v/>
      </c>
      <c r="M138" s="70"/>
      <c r="N138" s="30" t="str">
        <f t="shared" si="19"/>
        <v/>
      </c>
      <c r="O138" s="11"/>
      <c r="P138" s="26">
        <f t="shared" si="20"/>
        <v>0</v>
      </c>
      <c r="Q138" s="37" t="str">
        <f t="shared" si="21"/>
        <v>A TIEMPO</v>
      </c>
      <c r="R138" s="59" t="str">
        <f t="shared" si="22"/>
        <v>ANTES DE 10 DIAS</v>
      </c>
      <c r="S138" s="3"/>
    </row>
    <row r="139" spans="1:19" x14ac:dyDescent="0.25">
      <c r="A139" s="13"/>
      <c r="B139" s="12"/>
      <c r="C139" s="12"/>
      <c r="D139" s="49"/>
      <c r="E139" s="12"/>
      <c r="F139" s="21"/>
      <c r="G139" s="15" t="str">
        <f t="shared" si="17"/>
        <v/>
      </c>
      <c r="H139" s="10"/>
      <c r="I139" s="11"/>
      <c r="J139" s="34"/>
      <c r="K139" s="14" t="str">
        <f t="shared" ref="K139:K202" si="23">+IF(J139&gt;0,MONTH(J139),"")</f>
        <v/>
      </c>
      <c r="L139" s="36" t="str">
        <f t="shared" si="18"/>
        <v/>
      </c>
      <c r="M139" s="70"/>
      <c r="N139" s="30" t="str">
        <f t="shared" si="19"/>
        <v/>
      </c>
      <c r="O139" s="11"/>
      <c r="P139" s="26">
        <f t="shared" si="20"/>
        <v>0</v>
      </c>
      <c r="Q139" s="37" t="str">
        <f t="shared" si="21"/>
        <v>A TIEMPO</v>
      </c>
      <c r="R139" s="59" t="str">
        <f t="shared" si="22"/>
        <v>ANTES DE 10 DIAS</v>
      </c>
      <c r="S139" s="3"/>
    </row>
    <row r="140" spans="1:19" x14ac:dyDescent="0.25">
      <c r="A140" s="13"/>
      <c r="B140" s="12"/>
      <c r="C140" s="12"/>
      <c r="D140" s="49"/>
      <c r="E140" s="12"/>
      <c r="F140" s="21"/>
      <c r="G140" s="15" t="str">
        <f t="shared" si="17"/>
        <v/>
      </c>
      <c r="H140" s="10"/>
      <c r="I140" s="11"/>
      <c r="J140" s="34"/>
      <c r="K140" s="14" t="str">
        <f t="shared" si="23"/>
        <v/>
      </c>
      <c r="L140" s="36" t="str">
        <f t="shared" si="18"/>
        <v/>
      </c>
      <c r="M140" s="70"/>
      <c r="N140" s="30" t="str">
        <f t="shared" si="19"/>
        <v/>
      </c>
      <c r="O140" s="11"/>
      <c r="P140" s="26">
        <f t="shared" si="20"/>
        <v>0</v>
      </c>
      <c r="Q140" s="37" t="str">
        <f t="shared" si="21"/>
        <v>A TIEMPO</v>
      </c>
      <c r="R140" s="59" t="str">
        <f t="shared" si="22"/>
        <v>ANTES DE 10 DIAS</v>
      </c>
      <c r="S140" s="3"/>
    </row>
    <row r="141" spans="1:19" x14ac:dyDescent="0.25">
      <c r="A141" s="13"/>
      <c r="B141" s="12"/>
      <c r="C141" s="12"/>
      <c r="D141" s="49"/>
      <c r="E141" s="12"/>
      <c r="F141" s="21"/>
      <c r="G141" s="15" t="str">
        <f t="shared" si="17"/>
        <v/>
      </c>
      <c r="H141" s="10"/>
      <c r="I141" s="11"/>
      <c r="J141" s="34"/>
      <c r="K141" s="14" t="str">
        <f t="shared" si="23"/>
        <v/>
      </c>
      <c r="L141" s="36" t="str">
        <f t="shared" si="18"/>
        <v/>
      </c>
      <c r="M141" s="70"/>
      <c r="N141" s="30" t="str">
        <f t="shared" si="19"/>
        <v/>
      </c>
      <c r="O141" s="11"/>
      <c r="P141" s="26">
        <f t="shared" si="20"/>
        <v>0</v>
      </c>
      <c r="Q141" s="37" t="str">
        <f t="shared" si="21"/>
        <v>A TIEMPO</v>
      </c>
      <c r="R141" s="59" t="str">
        <f t="shared" si="22"/>
        <v>ANTES DE 10 DIAS</v>
      </c>
      <c r="S141" s="3"/>
    </row>
    <row r="142" spans="1:19" x14ac:dyDescent="0.25">
      <c r="A142" s="13"/>
      <c r="B142" s="12"/>
      <c r="C142" s="12"/>
      <c r="D142" s="49"/>
      <c r="E142" s="12"/>
      <c r="F142" s="21"/>
      <c r="G142" s="15" t="str">
        <f t="shared" si="17"/>
        <v/>
      </c>
      <c r="H142" s="10"/>
      <c r="I142" s="11"/>
      <c r="J142" s="34"/>
      <c r="K142" s="14" t="str">
        <f t="shared" si="23"/>
        <v/>
      </c>
      <c r="L142" s="36" t="str">
        <f t="shared" si="18"/>
        <v/>
      </c>
      <c r="M142" s="70"/>
      <c r="N142" s="30" t="str">
        <f t="shared" si="19"/>
        <v/>
      </c>
      <c r="O142" s="11"/>
      <c r="P142" s="26">
        <f t="shared" si="20"/>
        <v>0</v>
      </c>
      <c r="Q142" s="37" t="str">
        <f t="shared" si="21"/>
        <v>A TIEMPO</v>
      </c>
      <c r="R142" s="59" t="str">
        <f t="shared" si="22"/>
        <v>ANTES DE 10 DIAS</v>
      </c>
      <c r="S142" s="3"/>
    </row>
    <row r="143" spans="1:19" x14ac:dyDescent="0.25">
      <c r="A143" s="13"/>
      <c r="B143" s="12"/>
      <c r="C143" s="12"/>
      <c r="D143" s="49"/>
      <c r="E143" s="12"/>
      <c r="F143" s="21"/>
      <c r="G143" s="15" t="str">
        <f t="shared" si="17"/>
        <v/>
      </c>
      <c r="H143" s="10"/>
      <c r="I143" s="11"/>
      <c r="J143" s="34"/>
      <c r="K143" s="14" t="str">
        <f t="shared" si="23"/>
        <v/>
      </c>
      <c r="L143" s="36" t="str">
        <f t="shared" si="18"/>
        <v/>
      </c>
      <c r="M143" s="70"/>
      <c r="N143" s="30" t="str">
        <f t="shared" si="19"/>
        <v/>
      </c>
      <c r="O143" s="11"/>
      <c r="P143" s="26">
        <f t="shared" si="20"/>
        <v>0</v>
      </c>
      <c r="Q143" s="37" t="str">
        <f t="shared" si="21"/>
        <v>A TIEMPO</v>
      </c>
      <c r="R143" s="59" t="str">
        <f t="shared" si="22"/>
        <v>ANTES DE 10 DIAS</v>
      </c>
      <c r="S143" s="3"/>
    </row>
    <row r="144" spans="1:19" x14ac:dyDescent="0.25">
      <c r="A144" s="13"/>
      <c r="B144" s="12"/>
      <c r="C144" s="12"/>
      <c r="D144" s="49"/>
      <c r="E144" s="12"/>
      <c r="F144" s="21"/>
      <c r="G144" s="15" t="str">
        <f t="shared" si="17"/>
        <v/>
      </c>
      <c r="H144" s="10"/>
      <c r="I144" s="11"/>
      <c r="J144" s="34"/>
      <c r="K144" s="14" t="str">
        <f t="shared" si="23"/>
        <v/>
      </c>
      <c r="L144" s="36" t="str">
        <f t="shared" si="18"/>
        <v/>
      </c>
      <c r="M144" s="70"/>
      <c r="N144" s="30" t="str">
        <f t="shared" si="19"/>
        <v/>
      </c>
      <c r="O144" s="11"/>
      <c r="P144" s="26">
        <f t="shared" si="20"/>
        <v>0</v>
      </c>
      <c r="Q144" s="37" t="str">
        <f t="shared" si="21"/>
        <v>A TIEMPO</v>
      </c>
      <c r="R144" s="59" t="str">
        <f t="shared" si="22"/>
        <v>ANTES DE 10 DIAS</v>
      </c>
      <c r="S144" s="3"/>
    </row>
    <row r="145" spans="1:19" x14ac:dyDescent="0.25">
      <c r="A145" s="13"/>
      <c r="B145" s="12"/>
      <c r="C145" s="12"/>
      <c r="D145" s="49"/>
      <c r="E145" s="12"/>
      <c r="F145" s="21"/>
      <c r="G145" s="15" t="str">
        <f t="shared" si="17"/>
        <v/>
      </c>
      <c r="H145" s="10"/>
      <c r="I145" s="11"/>
      <c r="J145" s="34"/>
      <c r="K145" s="14" t="str">
        <f t="shared" si="23"/>
        <v/>
      </c>
      <c r="L145" s="36" t="str">
        <f t="shared" si="18"/>
        <v/>
      </c>
      <c r="M145" s="70"/>
      <c r="N145" s="30" t="str">
        <f t="shared" si="19"/>
        <v/>
      </c>
      <c r="O145" s="11"/>
      <c r="P145" s="26">
        <f t="shared" si="20"/>
        <v>0</v>
      </c>
      <c r="Q145" s="37" t="str">
        <f t="shared" si="21"/>
        <v>A TIEMPO</v>
      </c>
      <c r="R145" s="59" t="str">
        <f t="shared" si="22"/>
        <v>ANTES DE 10 DIAS</v>
      </c>
      <c r="S145" s="3"/>
    </row>
    <row r="146" spans="1:19" x14ac:dyDescent="0.25">
      <c r="A146" s="13"/>
      <c r="B146" s="12"/>
      <c r="C146" s="12"/>
      <c r="D146" s="49"/>
      <c r="E146" s="12"/>
      <c r="F146" s="21"/>
      <c r="G146" s="15" t="str">
        <f t="shared" si="17"/>
        <v/>
      </c>
      <c r="H146" s="10"/>
      <c r="I146" s="11"/>
      <c r="J146" s="34"/>
      <c r="K146" s="14" t="str">
        <f t="shared" si="23"/>
        <v/>
      </c>
      <c r="L146" s="36" t="str">
        <f t="shared" si="18"/>
        <v/>
      </c>
      <c r="M146" s="70"/>
      <c r="N146" s="30" t="str">
        <f t="shared" si="19"/>
        <v/>
      </c>
      <c r="O146" s="11"/>
      <c r="P146" s="26">
        <f t="shared" si="20"/>
        <v>0</v>
      </c>
      <c r="Q146" s="37" t="str">
        <f t="shared" si="21"/>
        <v>A TIEMPO</v>
      </c>
      <c r="R146" s="59" t="str">
        <f t="shared" si="22"/>
        <v>ANTES DE 10 DIAS</v>
      </c>
      <c r="S146" s="3"/>
    </row>
    <row r="147" spans="1:19" x14ac:dyDescent="0.25">
      <c r="A147" s="13"/>
      <c r="B147" s="12"/>
      <c r="C147" s="12"/>
      <c r="D147" s="49"/>
      <c r="E147" s="12"/>
      <c r="F147" s="21"/>
      <c r="G147" s="15" t="str">
        <f t="shared" si="17"/>
        <v/>
      </c>
      <c r="H147" s="10"/>
      <c r="I147" s="11"/>
      <c r="J147" s="34"/>
      <c r="K147" s="14" t="str">
        <f t="shared" si="23"/>
        <v/>
      </c>
      <c r="L147" s="36" t="str">
        <f t="shared" si="18"/>
        <v/>
      </c>
      <c r="M147" s="70"/>
      <c r="N147" s="30" t="str">
        <f t="shared" si="19"/>
        <v/>
      </c>
      <c r="O147" s="11"/>
      <c r="P147" s="26">
        <f t="shared" si="20"/>
        <v>0</v>
      </c>
      <c r="Q147" s="37" t="str">
        <f t="shared" si="21"/>
        <v>A TIEMPO</v>
      </c>
      <c r="R147" s="59" t="str">
        <f t="shared" si="22"/>
        <v>ANTES DE 10 DIAS</v>
      </c>
      <c r="S147" s="3"/>
    </row>
    <row r="148" spans="1:19" x14ac:dyDescent="0.25">
      <c r="A148" s="13"/>
      <c r="B148" s="12"/>
      <c r="C148" s="12"/>
      <c r="D148" s="49"/>
      <c r="E148" s="12"/>
      <c r="F148" s="21"/>
      <c r="G148" s="15" t="str">
        <f t="shared" si="17"/>
        <v/>
      </c>
      <c r="H148" s="10"/>
      <c r="I148" s="11"/>
      <c r="J148" s="34"/>
      <c r="K148" s="14" t="str">
        <f t="shared" si="23"/>
        <v/>
      </c>
      <c r="L148" s="36" t="str">
        <f t="shared" si="18"/>
        <v/>
      </c>
      <c r="M148" s="70"/>
      <c r="N148" s="30" t="str">
        <f t="shared" si="19"/>
        <v/>
      </c>
      <c r="O148" s="11"/>
      <c r="P148" s="26">
        <f t="shared" si="20"/>
        <v>0</v>
      </c>
      <c r="Q148" s="37" t="str">
        <f t="shared" si="21"/>
        <v>A TIEMPO</v>
      </c>
      <c r="R148" s="59" t="str">
        <f t="shared" si="22"/>
        <v>ANTES DE 10 DIAS</v>
      </c>
      <c r="S148" s="3"/>
    </row>
    <row r="149" spans="1:19" x14ac:dyDescent="0.25">
      <c r="A149" s="13"/>
      <c r="B149" s="12"/>
      <c r="C149" s="12"/>
      <c r="D149" s="49"/>
      <c r="E149" s="12"/>
      <c r="F149" s="21"/>
      <c r="G149" s="15" t="str">
        <f t="shared" si="17"/>
        <v/>
      </c>
      <c r="H149" s="10"/>
      <c r="I149" s="11"/>
      <c r="J149" s="34"/>
      <c r="K149" s="14" t="str">
        <f t="shared" si="23"/>
        <v/>
      </c>
      <c r="L149" s="36" t="str">
        <f t="shared" si="18"/>
        <v/>
      </c>
      <c r="M149" s="70"/>
      <c r="N149" s="30" t="str">
        <f t="shared" si="19"/>
        <v/>
      </c>
      <c r="O149" s="11"/>
      <c r="P149" s="26">
        <f t="shared" si="20"/>
        <v>0</v>
      </c>
      <c r="Q149" s="37" t="str">
        <f t="shared" si="21"/>
        <v>A TIEMPO</v>
      </c>
      <c r="R149" s="59" t="str">
        <f t="shared" si="22"/>
        <v>ANTES DE 10 DIAS</v>
      </c>
      <c r="S149" s="3"/>
    </row>
    <row r="150" spans="1:19" x14ac:dyDescent="0.25">
      <c r="A150" s="13"/>
      <c r="B150" s="12"/>
      <c r="C150" s="12"/>
      <c r="D150" s="49"/>
      <c r="E150" s="12"/>
      <c r="F150" s="21"/>
      <c r="G150" s="15" t="str">
        <f t="shared" si="17"/>
        <v/>
      </c>
      <c r="H150" s="10"/>
      <c r="I150" s="11"/>
      <c r="J150" s="34"/>
      <c r="K150" s="14" t="str">
        <f t="shared" si="23"/>
        <v/>
      </c>
      <c r="L150" s="36" t="str">
        <f t="shared" si="18"/>
        <v/>
      </c>
      <c r="M150" s="70"/>
      <c r="N150" s="30" t="str">
        <f t="shared" si="19"/>
        <v/>
      </c>
      <c r="O150" s="11"/>
      <c r="P150" s="26">
        <f t="shared" si="20"/>
        <v>0</v>
      </c>
      <c r="Q150" s="37" t="str">
        <f t="shared" si="21"/>
        <v>A TIEMPO</v>
      </c>
      <c r="R150" s="59" t="str">
        <f t="shared" si="22"/>
        <v>ANTES DE 10 DIAS</v>
      </c>
      <c r="S150" s="3"/>
    </row>
    <row r="151" spans="1:19" x14ac:dyDescent="0.25">
      <c r="A151" s="13"/>
      <c r="B151" s="12"/>
      <c r="C151" s="12"/>
      <c r="D151" s="49"/>
      <c r="E151" s="12"/>
      <c r="F151" s="21"/>
      <c r="G151" s="15" t="str">
        <f t="shared" si="17"/>
        <v/>
      </c>
      <c r="H151" s="10"/>
      <c r="I151" s="11"/>
      <c r="J151" s="34"/>
      <c r="K151" s="14" t="str">
        <f t="shared" si="23"/>
        <v/>
      </c>
      <c r="L151" s="36" t="str">
        <f t="shared" si="18"/>
        <v/>
      </c>
      <c r="M151" s="70"/>
      <c r="N151" s="30" t="str">
        <f t="shared" si="19"/>
        <v/>
      </c>
      <c r="O151" s="11"/>
      <c r="P151" s="26">
        <f t="shared" si="20"/>
        <v>0</v>
      </c>
      <c r="Q151" s="37" t="str">
        <f t="shared" si="21"/>
        <v>A TIEMPO</v>
      </c>
      <c r="R151" s="59" t="str">
        <f t="shared" si="22"/>
        <v>ANTES DE 10 DIAS</v>
      </c>
      <c r="S151" s="3"/>
    </row>
    <row r="152" spans="1:19" x14ac:dyDescent="0.25">
      <c r="A152" s="13"/>
      <c r="B152" s="12"/>
      <c r="C152" s="12"/>
      <c r="D152" s="49"/>
      <c r="E152" s="12"/>
      <c r="F152" s="21"/>
      <c r="G152" s="15" t="str">
        <f t="shared" si="17"/>
        <v/>
      </c>
      <c r="H152" s="10"/>
      <c r="I152" s="11"/>
      <c r="J152" s="34"/>
      <c r="K152" s="14" t="str">
        <f t="shared" si="23"/>
        <v/>
      </c>
      <c r="L152" s="36" t="str">
        <f t="shared" si="18"/>
        <v/>
      </c>
      <c r="M152" s="70"/>
      <c r="N152" s="30" t="str">
        <f t="shared" si="19"/>
        <v/>
      </c>
      <c r="O152" s="11"/>
      <c r="P152" s="26">
        <f t="shared" si="20"/>
        <v>0</v>
      </c>
      <c r="Q152" s="37" t="str">
        <f t="shared" si="21"/>
        <v>A TIEMPO</v>
      </c>
      <c r="R152" s="59" t="str">
        <f t="shared" si="22"/>
        <v>ANTES DE 10 DIAS</v>
      </c>
      <c r="S152" s="3"/>
    </row>
    <row r="153" spans="1:19" x14ac:dyDescent="0.25">
      <c r="A153" s="13"/>
      <c r="B153" s="12"/>
      <c r="C153" s="12"/>
      <c r="D153" s="49"/>
      <c r="E153" s="12"/>
      <c r="F153" s="21"/>
      <c r="G153" s="15" t="str">
        <f t="shared" si="17"/>
        <v/>
      </c>
      <c r="H153" s="10"/>
      <c r="I153" s="11"/>
      <c r="J153" s="34"/>
      <c r="K153" s="14" t="str">
        <f t="shared" si="23"/>
        <v/>
      </c>
      <c r="L153" s="36" t="str">
        <f t="shared" si="18"/>
        <v/>
      </c>
      <c r="M153" s="70"/>
      <c r="N153" s="30" t="str">
        <f t="shared" si="19"/>
        <v/>
      </c>
      <c r="O153" s="11"/>
      <c r="P153" s="26">
        <f t="shared" si="20"/>
        <v>0</v>
      </c>
      <c r="Q153" s="37" t="str">
        <f t="shared" si="21"/>
        <v>A TIEMPO</v>
      </c>
      <c r="R153" s="59" t="str">
        <f t="shared" si="22"/>
        <v>ANTES DE 10 DIAS</v>
      </c>
      <c r="S153" s="3"/>
    </row>
    <row r="154" spans="1:19" x14ac:dyDescent="0.25">
      <c r="A154" s="13"/>
      <c r="B154" s="12"/>
      <c r="C154" s="12"/>
      <c r="D154" s="49"/>
      <c r="E154" s="12"/>
      <c r="F154" s="21"/>
      <c r="G154" s="15" t="str">
        <f t="shared" si="17"/>
        <v/>
      </c>
      <c r="H154" s="10"/>
      <c r="I154" s="11"/>
      <c r="J154" s="34"/>
      <c r="K154" s="14" t="str">
        <f t="shared" si="23"/>
        <v/>
      </c>
      <c r="L154" s="36" t="str">
        <f t="shared" si="18"/>
        <v/>
      </c>
      <c r="M154" s="70"/>
      <c r="N154" s="30" t="str">
        <f t="shared" si="19"/>
        <v/>
      </c>
      <c r="O154" s="11"/>
      <c r="P154" s="26">
        <f t="shared" si="20"/>
        <v>0</v>
      </c>
      <c r="Q154" s="37" t="str">
        <f t="shared" si="21"/>
        <v>A TIEMPO</v>
      </c>
      <c r="R154" s="59" t="str">
        <f t="shared" si="22"/>
        <v>ANTES DE 10 DIAS</v>
      </c>
      <c r="S154" s="3"/>
    </row>
    <row r="155" spans="1:19" x14ac:dyDescent="0.25">
      <c r="A155" s="13"/>
      <c r="B155" s="12"/>
      <c r="C155" s="12"/>
      <c r="D155" s="49"/>
      <c r="E155" s="12"/>
      <c r="F155" s="21"/>
      <c r="G155" s="15" t="str">
        <f t="shared" si="17"/>
        <v/>
      </c>
      <c r="H155" s="10"/>
      <c r="I155" s="11"/>
      <c r="J155" s="34"/>
      <c r="K155" s="14" t="str">
        <f t="shared" si="23"/>
        <v/>
      </c>
      <c r="L155" s="36" t="str">
        <f t="shared" si="18"/>
        <v/>
      </c>
      <c r="M155" s="70"/>
      <c r="N155" s="30" t="str">
        <f t="shared" si="19"/>
        <v/>
      </c>
      <c r="O155" s="11"/>
      <c r="P155" s="26">
        <f t="shared" si="20"/>
        <v>0</v>
      </c>
      <c r="Q155" s="37" t="str">
        <f t="shared" si="21"/>
        <v>A TIEMPO</v>
      </c>
      <c r="R155" s="59" t="str">
        <f t="shared" si="22"/>
        <v>ANTES DE 10 DIAS</v>
      </c>
      <c r="S155" s="3"/>
    </row>
    <row r="156" spans="1:19" x14ac:dyDescent="0.25">
      <c r="A156" s="13"/>
      <c r="B156" s="12"/>
      <c r="C156" s="12"/>
      <c r="D156" s="49"/>
      <c r="E156" s="12"/>
      <c r="F156" s="21"/>
      <c r="G156" s="15" t="str">
        <f t="shared" si="17"/>
        <v/>
      </c>
      <c r="H156" s="10"/>
      <c r="I156" s="11"/>
      <c r="J156" s="34"/>
      <c r="K156" s="14" t="str">
        <f t="shared" si="23"/>
        <v/>
      </c>
      <c r="L156" s="36" t="str">
        <f t="shared" si="18"/>
        <v/>
      </c>
      <c r="M156" s="70"/>
      <c r="N156" s="30" t="str">
        <f t="shared" si="19"/>
        <v/>
      </c>
      <c r="O156" s="11"/>
      <c r="P156" s="26">
        <f t="shared" si="20"/>
        <v>0</v>
      </c>
      <c r="Q156" s="37" t="str">
        <f t="shared" si="21"/>
        <v>A TIEMPO</v>
      </c>
      <c r="R156" s="59" t="str">
        <f t="shared" si="22"/>
        <v>ANTES DE 10 DIAS</v>
      </c>
      <c r="S156" s="3"/>
    </row>
    <row r="157" spans="1:19" x14ac:dyDescent="0.25">
      <c r="A157" s="13"/>
      <c r="B157" s="12"/>
      <c r="C157" s="12"/>
      <c r="D157" s="49"/>
      <c r="E157" s="12"/>
      <c r="F157" s="21"/>
      <c r="G157" s="15" t="str">
        <f t="shared" si="17"/>
        <v/>
      </c>
      <c r="H157" s="10"/>
      <c r="I157" s="11"/>
      <c r="J157" s="34"/>
      <c r="K157" s="14" t="str">
        <f t="shared" si="23"/>
        <v/>
      </c>
      <c r="L157" s="36" t="str">
        <f t="shared" si="18"/>
        <v/>
      </c>
      <c r="M157" s="70"/>
      <c r="N157" s="30" t="str">
        <f t="shared" si="19"/>
        <v/>
      </c>
      <c r="O157" s="11"/>
      <c r="P157" s="26">
        <f t="shared" si="20"/>
        <v>0</v>
      </c>
      <c r="Q157" s="37" t="str">
        <f t="shared" si="21"/>
        <v>A TIEMPO</v>
      </c>
      <c r="R157" s="59" t="str">
        <f t="shared" si="22"/>
        <v>ANTES DE 10 DIAS</v>
      </c>
      <c r="S157" s="3"/>
    </row>
    <row r="158" spans="1:19" x14ac:dyDescent="0.25">
      <c r="A158" s="13"/>
      <c r="B158" s="12"/>
      <c r="C158" s="12"/>
      <c r="D158" s="49"/>
      <c r="E158" s="12"/>
      <c r="F158" s="21"/>
      <c r="G158" s="15" t="str">
        <f t="shared" si="17"/>
        <v/>
      </c>
      <c r="H158" s="10"/>
      <c r="I158" s="11"/>
      <c r="J158" s="34"/>
      <c r="K158" s="14" t="str">
        <f t="shared" si="23"/>
        <v/>
      </c>
      <c r="L158" s="36" t="str">
        <f t="shared" si="18"/>
        <v/>
      </c>
      <c r="M158" s="70"/>
      <c r="N158" s="30" t="str">
        <f t="shared" si="19"/>
        <v/>
      </c>
      <c r="O158" s="11"/>
      <c r="P158" s="26">
        <f t="shared" si="20"/>
        <v>0</v>
      </c>
      <c r="Q158" s="37" t="str">
        <f t="shared" si="21"/>
        <v>A TIEMPO</v>
      </c>
      <c r="R158" s="59" t="str">
        <f t="shared" si="22"/>
        <v>ANTES DE 10 DIAS</v>
      </c>
      <c r="S158" s="3"/>
    </row>
    <row r="159" spans="1:19" x14ac:dyDescent="0.25">
      <c r="A159" s="13"/>
      <c r="B159" s="12"/>
      <c r="C159" s="12"/>
      <c r="D159" s="49"/>
      <c r="E159" s="12"/>
      <c r="F159" s="21"/>
      <c r="G159" s="15" t="str">
        <f t="shared" si="17"/>
        <v/>
      </c>
      <c r="H159" s="10"/>
      <c r="I159" s="11"/>
      <c r="J159" s="34"/>
      <c r="K159" s="14" t="str">
        <f t="shared" si="23"/>
        <v/>
      </c>
      <c r="L159" s="36" t="str">
        <f t="shared" si="18"/>
        <v/>
      </c>
      <c r="M159" s="70"/>
      <c r="N159" s="30" t="str">
        <f t="shared" si="19"/>
        <v/>
      </c>
      <c r="O159" s="11"/>
      <c r="P159" s="26">
        <f t="shared" si="20"/>
        <v>0</v>
      </c>
      <c r="Q159" s="37" t="str">
        <f t="shared" si="21"/>
        <v>A TIEMPO</v>
      </c>
      <c r="R159" s="59" t="str">
        <f t="shared" si="22"/>
        <v>ANTES DE 10 DIAS</v>
      </c>
      <c r="S159" s="3"/>
    </row>
    <row r="160" spans="1:19" x14ac:dyDescent="0.25">
      <c r="A160" s="13"/>
      <c r="B160" s="12"/>
      <c r="C160" s="12"/>
      <c r="D160" s="49"/>
      <c r="E160" s="12"/>
      <c r="F160" s="21"/>
      <c r="G160" s="15" t="str">
        <f t="shared" si="17"/>
        <v/>
      </c>
      <c r="H160" s="10"/>
      <c r="I160" s="11"/>
      <c r="J160" s="34"/>
      <c r="K160" s="14" t="str">
        <f t="shared" si="23"/>
        <v/>
      </c>
      <c r="L160" s="36" t="str">
        <f t="shared" si="18"/>
        <v/>
      </c>
      <c r="M160" s="70"/>
      <c r="N160" s="30" t="str">
        <f t="shared" si="19"/>
        <v/>
      </c>
      <c r="O160" s="11"/>
      <c r="P160" s="26">
        <f t="shared" si="20"/>
        <v>0</v>
      </c>
      <c r="Q160" s="37" t="str">
        <f t="shared" si="21"/>
        <v>A TIEMPO</v>
      </c>
      <c r="R160" s="59" t="str">
        <f t="shared" si="22"/>
        <v>ANTES DE 10 DIAS</v>
      </c>
      <c r="S160" s="3"/>
    </row>
    <row r="161" spans="1:19" x14ac:dyDescent="0.25">
      <c r="A161" s="13"/>
      <c r="B161" s="12"/>
      <c r="C161" s="12"/>
      <c r="D161" s="49"/>
      <c r="E161" s="12"/>
      <c r="F161" s="21"/>
      <c r="G161" s="15" t="str">
        <f t="shared" si="17"/>
        <v/>
      </c>
      <c r="H161" s="10"/>
      <c r="I161" s="11"/>
      <c r="J161" s="34"/>
      <c r="K161" s="14" t="str">
        <f t="shared" si="23"/>
        <v/>
      </c>
      <c r="L161" s="36" t="str">
        <f t="shared" si="18"/>
        <v/>
      </c>
      <c r="M161" s="70"/>
      <c r="N161" s="30" t="str">
        <f t="shared" si="19"/>
        <v/>
      </c>
      <c r="O161" s="11"/>
      <c r="P161" s="26">
        <f t="shared" si="20"/>
        <v>0</v>
      </c>
      <c r="Q161" s="37" t="str">
        <f t="shared" si="21"/>
        <v>A TIEMPO</v>
      </c>
      <c r="R161" s="59" t="str">
        <f t="shared" si="22"/>
        <v>ANTES DE 10 DIAS</v>
      </c>
      <c r="S161" s="3"/>
    </row>
    <row r="162" spans="1:19" x14ac:dyDescent="0.25">
      <c r="A162" s="13"/>
      <c r="B162" s="12"/>
      <c r="C162" s="12"/>
      <c r="D162" s="49"/>
      <c r="E162" s="12"/>
      <c r="F162" s="21"/>
      <c r="G162" s="15" t="str">
        <f t="shared" si="17"/>
        <v/>
      </c>
      <c r="H162" s="10"/>
      <c r="I162" s="11"/>
      <c r="J162" s="34"/>
      <c r="K162" s="14" t="str">
        <f t="shared" si="23"/>
        <v/>
      </c>
      <c r="L162" s="36" t="str">
        <f t="shared" si="18"/>
        <v/>
      </c>
      <c r="M162" s="70"/>
      <c r="N162" s="30" t="str">
        <f t="shared" si="19"/>
        <v/>
      </c>
      <c r="O162" s="11"/>
      <c r="P162" s="26">
        <f t="shared" si="20"/>
        <v>0</v>
      </c>
      <c r="Q162" s="37" t="str">
        <f t="shared" si="21"/>
        <v>A TIEMPO</v>
      </c>
      <c r="R162" s="59" t="str">
        <f t="shared" si="22"/>
        <v>ANTES DE 10 DIAS</v>
      </c>
      <c r="S162" s="3"/>
    </row>
    <row r="163" spans="1:19" x14ac:dyDescent="0.25">
      <c r="A163" s="13"/>
      <c r="B163" s="12"/>
      <c r="C163" s="12"/>
      <c r="D163" s="49"/>
      <c r="E163" s="12"/>
      <c r="F163" s="21"/>
      <c r="G163" s="15" t="str">
        <f t="shared" si="17"/>
        <v/>
      </c>
      <c r="H163" s="10"/>
      <c r="I163" s="11"/>
      <c r="J163" s="34"/>
      <c r="K163" s="14" t="str">
        <f t="shared" si="23"/>
        <v/>
      </c>
      <c r="L163" s="36" t="str">
        <f t="shared" si="18"/>
        <v/>
      </c>
      <c r="M163" s="70"/>
      <c r="N163" s="30" t="str">
        <f t="shared" si="19"/>
        <v/>
      </c>
      <c r="O163" s="11"/>
      <c r="P163" s="26">
        <f t="shared" si="20"/>
        <v>0</v>
      </c>
      <c r="Q163" s="37" t="str">
        <f t="shared" si="21"/>
        <v>A TIEMPO</v>
      </c>
      <c r="R163" s="59" t="str">
        <f t="shared" si="22"/>
        <v>ANTES DE 10 DIAS</v>
      </c>
      <c r="S163" s="3"/>
    </row>
    <row r="164" spans="1:19" x14ac:dyDescent="0.25">
      <c r="A164" s="13"/>
      <c r="B164" s="12"/>
      <c r="C164" s="12"/>
      <c r="D164" s="49"/>
      <c r="E164" s="12"/>
      <c r="F164" s="21"/>
      <c r="G164" s="15" t="str">
        <f t="shared" si="17"/>
        <v/>
      </c>
      <c r="H164" s="10"/>
      <c r="I164" s="11"/>
      <c r="J164" s="34"/>
      <c r="K164" s="14" t="str">
        <f t="shared" si="23"/>
        <v/>
      </c>
      <c r="L164" s="36" t="str">
        <f t="shared" si="18"/>
        <v/>
      </c>
      <c r="M164" s="70"/>
      <c r="N164" s="30" t="str">
        <f t="shared" si="19"/>
        <v/>
      </c>
      <c r="O164" s="11"/>
      <c r="P164" s="26">
        <f t="shared" si="20"/>
        <v>0</v>
      </c>
      <c r="Q164" s="37" t="str">
        <f t="shared" si="21"/>
        <v>A TIEMPO</v>
      </c>
      <c r="R164" s="59" t="str">
        <f t="shared" si="22"/>
        <v>ANTES DE 10 DIAS</v>
      </c>
      <c r="S164" s="3"/>
    </row>
    <row r="165" spans="1:19" x14ac:dyDescent="0.25">
      <c r="A165" s="13"/>
      <c r="B165" s="12"/>
      <c r="C165" s="12"/>
      <c r="D165" s="49"/>
      <c r="E165" s="12"/>
      <c r="F165" s="21"/>
      <c r="G165" s="15" t="str">
        <f t="shared" si="17"/>
        <v/>
      </c>
      <c r="H165" s="10"/>
      <c r="I165" s="11"/>
      <c r="J165" s="34"/>
      <c r="K165" s="14" t="str">
        <f t="shared" si="23"/>
        <v/>
      </c>
      <c r="L165" s="36" t="str">
        <f t="shared" si="18"/>
        <v/>
      </c>
      <c r="M165" s="70"/>
      <c r="N165" s="30" t="str">
        <f t="shared" si="19"/>
        <v/>
      </c>
      <c r="O165" s="11"/>
      <c r="P165" s="26">
        <f t="shared" si="20"/>
        <v>0</v>
      </c>
      <c r="Q165" s="37" t="str">
        <f t="shared" si="21"/>
        <v>A TIEMPO</v>
      </c>
      <c r="R165" s="59" t="str">
        <f t="shared" si="22"/>
        <v>ANTES DE 10 DIAS</v>
      </c>
      <c r="S165" s="3"/>
    </row>
    <row r="166" spans="1:19" x14ac:dyDescent="0.25">
      <c r="A166" s="13"/>
      <c r="B166" s="12"/>
      <c r="C166" s="12"/>
      <c r="D166" s="49"/>
      <c r="E166" s="12"/>
      <c r="F166" s="21"/>
      <c r="G166" s="15" t="str">
        <f t="shared" si="17"/>
        <v/>
      </c>
      <c r="H166" s="10"/>
      <c r="I166" s="11"/>
      <c r="J166" s="34"/>
      <c r="K166" s="14" t="str">
        <f t="shared" si="23"/>
        <v/>
      </c>
      <c r="L166" s="36" t="str">
        <f t="shared" si="18"/>
        <v/>
      </c>
      <c r="M166" s="70"/>
      <c r="N166" s="30" t="str">
        <f t="shared" si="19"/>
        <v/>
      </c>
      <c r="O166" s="11"/>
      <c r="P166" s="26">
        <f t="shared" si="20"/>
        <v>0</v>
      </c>
      <c r="Q166" s="37" t="str">
        <f t="shared" si="21"/>
        <v>A TIEMPO</v>
      </c>
      <c r="R166" s="59" t="str">
        <f t="shared" si="22"/>
        <v>ANTES DE 10 DIAS</v>
      </c>
      <c r="S166" s="3"/>
    </row>
    <row r="167" spans="1:19" x14ac:dyDescent="0.25">
      <c r="A167" s="13"/>
      <c r="B167" s="12"/>
      <c r="C167" s="12"/>
      <c r="D167" s="49"/>
      <c r="E167" s="12"/>
      <c r="F167" s="21"/>
      <c r="G167" s="15" t="str">
        <f t="shared" si="17"/>
        <v/>
      </c>
      <c r="H167" s="10"/>
      <c r="I167" s="11"/>
      <c r="J167" s="34"/>
      <c r="K167" s="14" t="str">
        <f t="shared" si="23"/>
        <v/>
      </c>
      <c r="L167" s="36" t="str">
        <f t="shared" si="18"/>
        <v/>
      </c>
      <c r="M167" s="70"/>
      <c r="N167" s="30" t="str">
        <f t="shared" si="19"/>
        <v/>
      </c>
      <c r="O167" s="11"/>
      <c r="P167" s="26">
        <f t="shared" si="20"/>
        <v>0</v>
      </c>
      <c r="Q167" s="37" t="str">
        <f t="shared" si="21"/>
        <v>A TIEMPO</v>
      </c>
      <c r="R167" s="59" t="str">
        <f t="shared" si="22"/>
        <v>ANTES DE 10 DIAS</v>
      </c>
      <c r="S167" s="3"/>
    </row>
    <row r="168" spans="1:19" x14ac:dyDescent="0.25">
      <c r="A168" s="13"/>
      <c r="B168" s="12"/>
      <c r="C168" s="12"/>
      <c r="D168" s="49"/>
      <c r="E168" s="12"/>
      <c r="F168" s="21"/>
      <c r="G168" s="15" t="str">
        <f t="shared" si="17"/>
        <v/>
      </c>
      <c r="H168" s="10"/>
      <c r="I168" s="11"/>
      <c r="J168" s="34"/>
      <c r="K168" s="14" t="str">
        <f t="shared" si="23"/>
        <v/>
      </c>
      <c r="L168" s="36" t="str">
        <f t="shared" ref="L168:L199" si="24">+IFERROR((VLOOKUP(K168,Meses,2,FALSE))&amp;" "&amp;TEXT(J168,"YYYY"),"")</f>
        <v/>
      </c>
      <c r="M168" s="70"/>
      <c r="N168" s="30" t="str">
        <f t="shared" si="19"/>
        <v/>
      </c>
      <c r="O168" s="11"/>
      <c r="P168" s="26">
        <f t="shared" si="20"/>
        <v>0</v>
      </c>
      <c r="Q168" s="37" t="str">
        <f t="shared" si="21"/>
        <v>A TIEMPO</v>
      </c>
      <c r="R168" s="59" t="str">
        <f t="shared" si="22"/>
        <v>ANTES DE 10 DIAS</v>
      </c>
      <c r="S168" s="3"/>
    </row>
    <row r="169" spans="1:19" x14ac:dyDescent="0.25">
      <c r="A169" s="13"/>
      <c r="B169" s="12"/>
      <c r="C169" s="12"/>
      <c r="D169" s="49"/>
      <c r="E169" s="12"/>
      <c r="F169" s="21"/>
      <c r="G169" s="15" t="str">
        <f t="shared" si="17"/>
        <v/>
      </c>
      <c r="H169" s="10"/>
      <c r="I169" s="11"/>
      <c r="J169" s="34"/>
      <c r="K169" s="14" t="str">
        <f t="shared" si="23"/>
        <v/>
      </c>
      <c r="L169" s="36" t="str">
        <f t="shared" si="24"/>
        <v/>
      </c>
      <c r="M169" s="70"/>
      <c r="N169" s="30" t="str">
        <f t="shared" si="19"/>
        <v/>
      </c>
      <c r="O169" s="11"/>
      <c r="P169" s="26">
        <f t="shared" si="20"/>
        <v>0</v>
      </c>
      <c r="Q169" s="37" t="str">
        <f t="shared" si="21"/>
        <v>A TIEMPO</v>
      </c>
      <c r="R169" s="59" t="str">
        <f t="shared" si="22"/>
        <v>ANTES DE 10 DIAS</v>
      </c>
      <c r="S169" s="3"/>
    </row>
    <row r="170" spans="1:19" x14ac:dyDescent="0.25">
      <c r="A170" s="13"/>
      <c r="B170" s="12"/>
      <c r="C170" s="12"/>
      <c r="D170" s="49"/>
      <c r="E170" s="12"/>
      <c r="F170" s="21"/>
      <c r="G170" s="15" t="str">
        <f t="shared" si="17"/>
        <v/>
      </c>
      <c r="H170" s="10"/>
      <c r="I170" s="11"/>
      <c r="J170" s="34"/>
      <c r="K170" s="14" t="str">
        <f t="shared" si="23"/>
        <v/>
      </c>
      <c r="L170" s="36" t="str">
        <f t="shared" si="24"/>
        <v/>
      </c>
      <c r="M170" s="70"/>
      <c r="N170" s="30" t="str">
        <f t="shared" si="19"/>
        <v/>
      </c>
      <c r="O170" s="11"/>
      <c r="P170" s="26">
        <f t="shared" si="20"/>
        <v>0</v>
      </c>
      <c r="Q170" s="37" t="str">
        <f t="shared" si="21"/>
        <v>A TIEMPO</v>
      </c>
      <c r="R170" s="59" t="str">
        <f t="shared" si="22"/>
        <v>ANTES DE 10 DIAS</v>
      </c>
      <c r="S170" s="3"/>
    </row>
    <row r="171" spans="1:19" x14ac:dyDescent="0.25">
      <c r="A171" s="13"/>
      <c r="B171" s="12"/>
      <c r="C171" s="12"/>
      <c r="D171" s="49"/>
      <c r="E171" s="12"/>
      <c r="F171" s="21"/>
      <c r="G171" s="15" t="str">
        <f t="shared" si="17"/>
        <v/>
      </c>
      <c r="H171" s="10"/>
      <c r="I171" s="11"/>
      <c r="J171" s="34"/>
      <c r="K171" s="14" t="str">
        <f t="shared" si="23"/>
        <v/>
      </c>
      <c r="L171" s="36" t="str">
        <f t="shared" si="24"/>
        <v/>
      </c>
      <c r="M171" s="70"/>
      <c r="N171" s="30" t="str">
        <f t="shared" si="19"/>
        <v/>
      </c>
      <c r="O171" s="11"/>
      <c r="P171" s="26">
        <f t="shared" si="20"/>
        <v>0</v>
      </c>
      <c r="Q171" s="37" t="str">
        <f t="shared" si="21"/>
        <v>A TIEMPO</v>
      </c>
      <c r="R171" s="59" t="str">
        <f t="shared" si="22"/>
        <v>ANTES DE 10 DIAS</v>
      </c>
      <c r="S171" s="3"/>
    </row>
    <row r="172" spans="1:19" x14ac:dyDescent="0.25">
      <c r="A172" s="13"/>
      <c r="B172" s="12"/>
      <c r="C172" s="12"/>
      <c r="D172" s="49"/>
      <c r="E172" s="12"/>
      <c r="F172" s="21"/>
      <c r="G172" s="15" t="str">
        <f t="shared" si="17"/>
        <v/>
      </c>
      <c r="H172" s="10"/>
      <c r="I172" s="11"/>
      <c r="J172" s="34"/>
      <c r="K172" s="14" t="str">
        <f t="shared" si="23"/>
        <v/>
      </c>
      <c r="L172" s="36" t="str">
        <f t="shared" si="24"/>
        <v/>
      </c>
      <c r="M172" s="70"/>
      <c r="N172" s="30" t="str">
        <f t="shared" si="19"/>
        <v/>
      </c>
      <c r="O172" s="11"/>
      <c r="P172" s="26">
        <f t="shared" si="20"/>
        <v>0</v>
      </c>
      <c r="Q172" s="37" t="str">
        <f t="shared" si="21"/>
        <v>A TIEMPO</v>
      </c>
      <c r="R172" s="59" t="str">
        <f t="shared" si="22"/>
        <v>ANTES DE 10 DIAS</v>
      </c>
      <c r="S172" s="3"/>
    </row>
    <row r="173" spans="1:19" x14ac:dyDescent="0.25">
      <c r="A173" s="13"/>
      <c r="B173" s="12"/>
      <c r="C173" s="12"/>
      <c r="D173" s="49"/>
      <c r="E173" s="12"/>
      <c r="F173" s="21"/>
      <c r="G173" s="15" t="str">
        <f t="shared" si="17"/>
        <v/>
      </c>
      <c r="H173" s="10"/>
      <c r="I173" s="11"/>
      <c r="J173" s="34"/>
      <c r="K173" s="14" t="str">
        <f t="shared" si="23"/>
        <v/>
      </c>
      <c r="L173" s="36" t="str">
        <f t="shared" si="24"/>
        <v/>
      </c>
      <c r="M173" s="70"/>
      <c r="N173" s="30" t="str">
        <f t="shared" si="19"/>
        <v/>
      </c>
      <c r="O173" s="11"/>
      <c r="P173" s="26">
        <f t="shared" si="20"/>
        <v>0</v>
      </c>
      <c r="Q173" s="37" t="str">
        <f t="shared" si="21"/>
        <v>A TIEMPO</v>
      </c>
      <c r="R173" s="59" t="str">
        <f t="shared" si="22"/>
        <v>ANTES DE 10 DIAS</v>
      </c>
      <c r="S173" s="3"/>
    </row>
    <row r="174" spans="1:19" x14ac:dyDescent="0.25">
      <c r="A174" s="13"/>
      <c r="B174" s="12"/>
      <c r="C174" s="12"/>
      <c r="D174" s="49"/>
      <c r="E174" s="12"/>
      <c r="F174" s="21"/>
      <c r="G174" s="15" t="str">
        <f t="shared" si="17"/>
        <v/>
      </c>
      <c r="H174" s="10"/>
      <c r="I174" s="11"/>
      <c r="J174" s="34"/>
      <c r="K174" s="14" t="str">
        <f t="shared" si="23"/>
        <v/>
      </c>
      <c r="L174" s="36" t="str">
        <f t="shared" si="24"/>
        <v/>
      </c>
      <c r="M174" s="70"/>
      <c r="N174" s="30" t="str">
        <f t="shared" si="19"/>
        <v/>
      </c>
      <c r="O174" s="11"/>
      <c r="P174" s="26">
        <f t="shared" si="20"/>
        <v>0</v>
      </c>
      <c r="Q174" s="37" t="str">
        <f t="shared" si="21"/>
        <v>A TIEMPO</v>
      </c>
      <c r="R174" s="59" t="str">
        <f t="shared" si="22"/>
        <v>ANTES DE 10 DIAS</v>
      </c>
      <c r="S174" s="3"/>
    </row>
    <row r="175" spans="1:19" x14ac:dyDescent="0.25">
      <c r="A175" s="13"/>
      <c r="B175" s="12"/>
      <c r="C175" s="12"/>
      <c r="D175" s="49"/>
      <c r="E175" s="12"/>
      <c r="F175" s="21"/>
      <c r="G175" s="15" t="str">
        <f t="shared" si="17"/>
        <v/>
      </c>
      <c r="H175" s="10"/>
      <c r="I175" s="11"/>
      <c r="J175" s="34"/>
      <c r="K175" s="14" t="str">
        <f t="shared" si="23"/>
        <v/>
      </c>
      <c r="L175" s="36" t="str">
        <f t="shared" si="24"/>
        <v/>
      </c>
      <c r="M175" s="70"/>
      <c r="N175" s="30" t="str">
        <f t="shared" si="19"/>
        <v/>
      </c>
      <c r="O175" s="11"/>
      <c r="P175" s="26">
        <f t="shared" si="20"/>
        <v>0</v>
      </c>
      <c r="Q175" s="37" t="str">
        <f t="shared" si="21"/>
        <v>A TIEMPO</v>
      </c>
      <c r="R175" s="59" t="str">
        <f t="shared" si="22"/>
        <v>ANTES DE 10 DIAS</v>
      </c>
      <c r="S175" s="3"/>
    </row>
    <row r="176" spans="1:19" x14ac:dyDescent="0.25">
      <c r="A176" s="13"/>
      <c r="B176" s="12"/>
      <c r="C176" s="12"/>
      <c r="D176" s="49"/>
      <c r="E176" s="12"/>
      <c r="F176" s="21"/>
      <c r="G176" s="15" t="str">
        <f t="shared" si="17"/>
        <v/>
      </c>
      <c r="H176" s="10"/>
      <c r="I176" s="11"/>
      <c r="J176" s="34"/>
      <c r="K176" s="14" t="str">
        <f t="shared" si="23"/>
        <v/>
      </c>
      <c r="L176" s="36" t="str">
        <f t="shared" si="24"/>
        <v/>
      </c>
      <c r="M176" s="70"/>
      <c r="N176" s="30" t="str">
        <f t="shared" si="19"/>
        <v/>
      </c>
      <c r="O176" s="11"/>
      <c r="P176" s="26">
        <f t="shared" si="20"/>
        <v>0</v>
      </c>
      <c r="Q176" s="37" t="str">
        <f t="shared" si="21"/>
        <v>A TIEMPO</v>
      </c>
      <c r="R176" s="59" t="str">
        <f t="shared" si="22"/>
        <v>ANTES DE 10 DIAS</v>
      </c>
      <c r="S176" s="3"/>
    </row>
    <row r="177" spans="1:19" x14ac:dyDescent="0.25">
      <c r="A177" s="13"/>
      <c r="B177" s="12"/>
      <c r="C177" s="12"/>
      <c r="D177" s="49"/>
      <c r="E177" s="12"/>
      <c r="F177" s="21"/>
      <c r="G177" s="15" t="str">
        <f t="shared" si="17"/>
        <v/>
      </c>
      <c r="H177" s="10"/>
      <c r="I177" s="11"/>
      <c r="J177" s="34"/>
      <c r="K177" s="14" t="str">
        <f t="shared" si="23"/>
        <v/>
      </c>
      <c r="L177" s="36" t="str">
        <f t="shared" si="24"/>
        <v/>
      </c>
      <c r="M177" s="70"/>
      <c r="N177" s="30" t="str">
        <f t="shared" si="19"/>
        <v/>
      </c>
      <c r="O177" s="11"/>
      <c r="P177" s="26">
        <f t="shared" si="20"/>
        <v>0</v>
      </c>
      <c r="Q177" s="37" t="str">
        <f t="shared" si="21"/>
        <v>A TIEMPO</v>
      </c>
      <c r="R177" s="59" t="str">
        <f t="shared" si="22"/>
        <v>ANTES DE 10 DIAS</v>
      </c>
      <c r="S177" s="3"/>
    </row>
    <row r="178" spans="1:19" x14ac:dyDescent="0.25">
      <c r="A178" s="13"/>
      <c r="B178" s="12"/>
      <c r="C178" s="12"/>
      <c r="D178" s="49"/>
      <c r="E178" s="12"/>
      <c r="F178" s="21"/>
      <c r="G178" s="15" t="str">
        <f t="shared" si="17"/>
        <v/>
      </c>
      <c r="H178" s="10"/>
      <c r="I178" s="11"/>
      <c r="J178" s="34"/>
      <c r="K178" s="14" t="str">
        <f t="shared" si="23"/>
        <v/>
      </c>
      <c r="L178" s="36" t="str">
        <f t="shared" si="24"/>
        <v/>
      </c>
      <c r="M178" s="70"/>
      <c r="N178" s="30" t="str">
        <f t="shared" si="19"/>
        <v/>
      </c>
      <c r="O178" s="11"/>
      <c r="P178" s="26">
        <f t="shared" si="20"/>
        <v>0</v>
      </c>
      <c r="Q178" s="37" t="str">
        <f t="shared" si="21"/>
        <v>A TIEMPO</v>
      </c>
      <c r="R178" s="59" t="str">
        <f t="shared" si="22"/>
        <v>ANTES DE 10 DIAS</v>
      </c>
      <c r="S178" s="3"/>
    </row>
    <row r="179" spans="1:19" x14ac:dyDescent="0.25">
      <c r="A179" s="13"/>
      <c r="B179" s="12"/>
      <c r="C179" s="12"/>
      <c r="D179" s="49"/>
      <c r="E179" s="12"/>
      <c r="F179" s="21"/>
      <c r="G179" s="15" t="str">
        <f t="shared" si="17"/>
        <v/>
      </c>
      <c r="H179" s="10"/>
      <c r="I179" s="11"/>
      <c r="J179" s="34"/>
      <c r="K179" s="14" t="str">
        <f t="shared" si="23"/>
        <v/>
      </c>
      <c r="L179" s="36" t="str">
        <f t="shared" si="24"/>
        <v/>
      </c>
      <c r="M179" s="70"/>
      <c r="N179" s="30" t="str">
        <f t="shared" si="19"/>
        <v/>
      </c>
      <c r="O179" s="11"/>
      <c r="P179" s="26">
        <f t="shared" si="20"/>
        <v>0</v>
      </c>
      <c r="Q179" s="37" t="str">
        <f t="shared" si="21"/>
        <v>A TIEMPO</v>
      </c>
      <c r="R179" s="59" t="str">
        <f t="shared" si="22"/>
        <v>ANTES DE 10 DIAS</v>
      </c>
      <c r="S179" s="3"/>
    </row>
    <row r="180" spans="1:19" x14ac:dyDescent="0.25">
      <c r="A180" s="13"/>
      <c r="B180" s="12"/>
      <c r="C180" s="12"/>
      <c r="D180" s="49"/>
      <c r="E180" s="12"/>
      <c r="F180" s="21"/>
      <c r="G180" s="15" t="str">
        <f t="shared" si="17"/>
        <v/>
      </c>
      <c r="H180" s="10"/>
      <c r="I180" s="11"/>
      <c r="J180" s="34"/>
      <c r="K180" s="14" t="str">
        <f t="shared" si="23"/>
        <v/>
      </c>
      <c r="L180" s="36" t="str">
        <f t="shared" si="24"/>
        <v/>
      </c>
      <c r="M180" s="70"/>
      <c r="N180" s="30" t="str">
        <f t="shared" si="19"/>
        <v/>
      </c>
      <c r="O180" s="11"/>
      <c r="P180" s="26">
        <f t="shared" si="20"/>
        <v>0</v>
      </c>
      <c r="Q180" s="37" t="str">
        <f t="shared" si="21"/>
        <v>A TIEMPO</v>
      </c>
      <c r="R180" s="59" t="str">
        <f t="shared" si="22"/>
        <v>ANTES DE 10 DIAS</v>
      </c>
      <c r="S180" s="3"/>
    </row>
    <row r="181" spans="1:19" x14ac:dyDescent="0.25">
      <c r="A181" s="13"/>
      <c r="B181" s="12"/>
      <c r="C181" s="12"/>
      <c r="D181" s="49"/>
      <c r="E181" s="12"/>
      <c r="F181" s="21"/>
      <c r="G181" s="15" t="str">
        <f t="shared" si="17"/>
        <v/>
      </c>
      <c r="H181" s="10"/>
      <c r="I181" s="11"/>
      <c r="J181" s="34"/>
      <c r="K181" s="14" t="str">
        <f t="shared" si="23"/>
        <v/>
      </c>
      <c r="L181" s="36" t="str">
        <f t="shared" si="24"/>
        <v/>
      </c>
      <c r="M181" s="70"/>
      <c r="N181" s="30" t="str">
        <f t="shared" si="19"/>
        <v/>
      </c>
      <c r="O181" s="11"/>
      <c r="P181" s="26">
        <f t="shared" si="20"/>
        <v>0</v>
      </c>
      <c r="Q181" s="37" t="str">
        <f t="shared" si="21"/>
        <v>A TIEMPO</v>
      </c>
      <c r="R181" s="59" t="str">
        <f t="shared" si="22"/>
        <v>ANTES DE 10 DIAS</v>
      </c>
      <c r="S181" s="3"/>
    </row>
    <row r="182" spans="1:19" x14ac:dyDescent="0.25">
      <c r="A182" s="13"/>
      <c r="B182" s="12"/>
      <c r="C182" s="12"/>
      <c r="D182" s="49"/>
      <c r="E182" s="12"/>
      <c r="F182" s="21"/>
      <c r="G182" s="15" t="str">
        <f t="shared" si="17"/>
        <v/>
      </c>
      <c r="H182" s="10"/>
      <c r="I182" s="11"/>
      <c r="J182" s="34"/>
      <c r="K182" s="14" t="str">
        <f t="shared" si="23"/>
        <v/>
      </c>
      <c r="L182" s="36" t="str">
        <f t="shared" si="24"/>
        <v/>
      </c>
      <c r="M182" s="70"/>
      <c r="N182" s="30" t="str">
        <f t="shared" si="19"/>
        <v/>
      </c>
      <c r="O182" s="11"/>
      <c r="P182" s="26">
        <f t="shared" si="20"/>
        <v>0</v>
      </c>
      <c r="Q182" s="37" t="str">
        <f t="shared" si="21"/>
        <v>A TIEMPO</v>
      </c>
      <c r="R182" s="59" t="str">
        <f t="shared" si="22"/>
        <v>ANTES DE 10 DIAS</v>
      </c>
      <c r="S182" s="3"/>
    </row>
    <row r="183" spans="1:19" x14ac:dyDescent="0.25">
      <c r="A183" s="13"/>
      <c r="B183" s="12"/>
      <c r="C183" s="12"/>
      <c r="D183" s="49"/>
      <c r="E183" s="12"/>
      <c r="F183" s="21"/>
      <c r="G183" s="15" t="str">
        <f t="shared" si="17"/>
        <v/>
      </c>
      <c r="H183" s="10"/>
      <c r="I183" s="11"/>
      <c r="J183" s="34"/>
      <c r="K183" s="14" t="str">
        <f t="shared" si="23"/>
        <v/>
      </c>
      <c r="L183" s="36" t="str">
        <f t="shared" si="24"/>
        <v/>
      </c>
      <c r="M183" s="70"/>
      <c r="N183" s="30" t="str">
        <f t="shared" si="19"/>
        <v/>
      </c>
      <c r="O183" s="11"/>
      <c r="P183" s="26">
        <f t="shared" si="20"/>
        <v>0</v>
      </c>
      <c r="Q183" s="37" t="str">
        <f t="shared" si="21"/>
        <v>A TIEMPO</v>
      </c>
      <c r="R183" s="59" t="str">
        <f t="shared" si="22"/>
        <v>ANTES DE 10 DIAS</v>
      </c>
      <c r="S183" s="3"/>
    </row>
    <row r="184" spans="1:19" x14ac:dyDescent="0.25">
      <c r="A184" s="13"/>
      <c r="B184" s="12"/>
      <c r="C184" s="12"/>
      <c r="D184" s="49"/>
      <c r="E184" s="12"/>
      <c r="F184" s="21"/>
      <c r="G184" s="15" t="str">
        <f t="shared" si="17"/>
        <v/>
      </c>
      <c r="H184" s="10"/>
      <c r="I184" s="11"/>
      <c r="J184" s="34"/>
      <c r="K184" s="14" t="str">
        <f t="shared" si="23"/>
        <v/>
      </c>
      <c r="L184" s="36" t="str">
        <f t="shared" si="24"/>
        <v/>
      </c>
      <c r="M184" s="70"/>
      <c r="N184" s="30" t="str">
        <f t="shared" si="19"/>
        <v/>
      </c>
      <c r="O184" s="11"/>
      <c r="P184" s="26">
        <f t="shared" si="20"/>
        <v>0</v>
      </c>
      <c r="Q184" s="37" t="str">
        <f t="shared" si="21"/>
        <v>A TIEMPO</v>
      </c>
      <c r="R184" s="59" t="str">
        <f t="shared" si="22"/>
        <v>ANTES DE 10 DIAS</v>
      </c>
      <c r="S184" s="3"/>
    </row>
    <row r="185" spans="1:19" x14ac:dyDescent="0.25">
      <c r="A185" s="13"/>
      <c r="B185" s="12"/>
      <c r="C185" s="12"/>
      <c r="D185" s="49"/>
      <c r="E185" s="12"/>
      <c r="F185" s="21"/>
      <c r="G185" s="15" t="str">
        <f t="shared" si="17"/>
        <v/>
      </c>
      <c r="H185" s="10"/>
      <c r="I185" s="11"/>
      <c r="J185" s="34"/>
      <c r="K185" s="14" t="str">
        <f t="shared" si="23"/>
        <v/>
      </c>
      <c r="L185" s="36" t="str">
        <f t="shared" si="24"/>
        <v/>
      </c>
      <c r="M185" s="70"/>
      <c r="N185" s="30" t="str">
        <f t="shared" si="19"/>
        <v/>
      </c>
      <c r="O185" s="11"/>
      <c r="P185" s="26">
        <f t="shared" si="20"/>
        <v>0</v>
      </c>
      <c r="Q185" s="37" t="str">
        <f t="shared" si="21"/>
        <v>A TIEMPO</v>
      </c>
      <c r="R185" s="59" t="str">
        <f t="shared" si="22"/>
        <v>ANTES DE 10 DIAS</v>
      </c>
      <c r="S185" s="3"/>
    </row>
    <row r="186" spans="1:19" x14ac:dyDescent="0.25">
      <c r="A186" s="13"/>
      <c r="B186" s="12"/>
      <c r="C186" s="12"/>
      <c r="D186" s="49"/>
      <c r="E186" s="12"/>
      <c r="F186" s="21"/>
      <c r="G186" s="15" t="str">
        <f t="shared" si="17"/>
        <v/>
      </c>
      <c r="H186" s="10"/>
      <c r="I186" s="11"/>
      <c r="J186" s="34"/>
      <c r="K186" s="14" t="str">
        <f t="shared" si="23"/>
        <v/>
      </c>
      <c r="L186" s="36" t="str">
        <f t="shared" si="24"/>
        <v/>
      </c>
      <c r="M186" s="70"/>
      <c r="N186" s="30" t="str">
        <f t="shared" si="19"/>
        <v/>
      </c>
      <c r="O186" s="11"/>
      <c r="P186" s="26">
        <f t="shared" si="20"/>
        <v>0</v>
      </c>
      <c r="Q186" s="37" t="str">
        <f t="shared" si="21"/>
        <v>A TIEMPO</v>
      </c>
      <c r="R186" s="59" t="str">
        <f t="shared" si="22"/>
        <v>ANTES DE 10 DIAS</v>
      </c>
      <c r="S186" s="3"/>
    </row>
    <row r="187" spans="1:19" x14ac:dyDescent="0.25">
      <c r="A187" s="13"/>
      <c r="B187" s="12"/>
      <c r="C187" s="12"/>
      <c r="D187" s="49"/>
      <c r="E187" s="12"/>
      <c r="F187" s="21"/>
      <c r="G187" s="15" t="str">
        <f t="shared" si="17"/>
        <v/>
      </c>
      <c r="H187" s="10"/>
      <c r="I187" s="11"/>
      <c r="J187" s="34"/>
      <c r="K187" s="14" t="str">
        <f t="shared" si="23"/>
        <v/>
      </c>
      <c r="L187" s="36" t="str">
        <f t="shared" si="24"/>
        <v/>
      </c>
      <c r="M187" s="70"/>
      <c r="N187" s="30" t="str">
        <f t="shared" si="19"/>
        <v/>
      </c>
      <c r="O187" s="11"/>
      <c r="P187" s="26">
        <f t="shared" si="20"/>
        <v>0</v>
      </c>
      <c r="Q187" s="37" t="str">
        <f t="shared" si="21"/>
        <v>A TIEMPO</v>
      </c>
      <c r="R187" s="59" t="str">
        <f t="shared" si="22"/>
        <v>ANTES DE 10 DIAS</v>
      </c>
      <c r="S187" s="3"/>
    </row>
    <row r="188" spans="1:19" x14ac:dyDescent="0.25">
      <c r="A188" s="13"/>
      <c r="B188" s="12"/>
      <c r="C188" s="12"/>
      <c r="D188" s="49"/>
      <c r="E188" s="12"/>
      <c r="F188" s="21"/>
      <c r="G188" s="15" t="str">
        <f t="shared" si="17"/>
        <v/>
      </c>
      <c r="H188" s="10"/>
      <c r="I188" s="11"/>
      <c r="J188" s="34"/>
      <c r="K188" s="14" t="str">
        <f t="shared" si="23"/>
        <v/>
      </c>
      <c r="L188" s="36" t="str">
        <f t="shared" si="24"/>
        <v/>
      </c>
      <c r="M188" s="70"/>
      <c r="N188" s="30" t="str">
        <f t="shared" si="19"/>
        <v/>
      </c>
      <c r="O188" s="11"/>
      <c r="P188" s="26">
        <f t="shared" si="20"/>
        <v>0</v>
      </c>
      <c r="Q188" s="37" t="str">
        <f t="shared" si="21"/>
        <v>A TIEMPO</v>
      </c>
      <c r="R188" s="59" t="str">
        <f t="shared" si="22"/>
        <v>ANTES DE 10 DIAS</v>
      </c>
      <c r="S188" s="3"/>
    </row>
    <row r="189" spans="1:19" x14ac:dyDescent="0.25">
      <c r="A189" s="13"/>
      <c r="B189" s="12"/>
      <c r="C189" s="12"/>
      <c r="D189" s="49"/>
      <c r="E189" s="12"/>
      <c r="F189" s="21"/>
      <c r="G189" s="15" t="str">
        <f t="shared" si="17"/>
        <v/>
      </c>
      <c r="H189" s="10"/>
      <c r="I189" s="11"/>
      <c r="J189" s="34"/>
      <c r="K189" s="14" t="str">
        <f t="shared" si="23"/>
        <v/>
      </c>
      <c r="L189" s="36" t="str">
        <f t="shared" si="24"/>
        <v/>
      </c>
      <c r="M189" s="70"/>
      <c r="N189" s="30" t="str">
        <f t="shared" si="19"/>
        <v/>
      </c>
      <c r="O189" s="11"/>
      <c r="P189" s="26">
        <f t="shared" si="20"/>
        <v>0</v>
      </c>
      <c r="Q189" s="37" t="str">
        <f t="shared" si="21"/>
        <v>A TIEMPO</v>
      </c>
      <c r="R189" s="59" t="str">
        <f t="shared" si="22"/>
        <v>ANTES DE 10 DIAS</v>
      </c>
      <c r="S189" s="3"/>
    </row>
    <row r="190" spans="1:19" x14ac:dyDescent="0.25">
      <c r="A190" s="13"/>
      <c r="B190" s="12"/>
      <c r="C190" s="12"/>
      <c r="D190" s="49"/>
      <c r="E190" s="12"/>
      <c r="F190" s="21"/>
      <c r="G190" s="15" t="str">
        <f t="shared" si="17"/>
        <v/>
      </c>
      <c r="H190" s="10"/>
      <c r="I190" s="11"/>
      <c r="J190" s="34"/>
      <c r="K190" s="14" t="str">
        <f t="shared" si="23"/>
        <v/>
      </c>
      <c r="L190" s="36" t="str">
        <f t="shared" si="24"/>
        <v/>
      </c>
      <c r="M190" s="70"/>
      <c r="N190" s="30" t="str">
        <f t="shared" si="19"/>
        <v/>
      </c>
      <c r="O190" s="11"/>
      <c r="P190" s="26">
        <f t="shared" si="20"/>
        <v>0</v>
      </c>
      <c r="Q190" s="37" t="str">
        <f t="shared" si="21"/>
        <v>A TIEMPO</v>
      </c>
      <c r="R190" s="59" t="str">
        <f t="shared" si="22"/>
        <v>ANTES DE 10 DIAS</v>
      </c>
      <c r="S190" s="3"/>
    </row>
    <row r="191" spans="1:19" x14ac:dyDescent="0.25">
      <c r="A191" s="13"/>
      <c r="B191" s="12"/>
      <c r="C191" s="12"/>
      <c r="D191" s="49"/>
      <c r="E191" s="12"/>
      <c r="F191" s="21"/>
      <c r="G191" s="15" t="str">
        <f t="shared" si="17"/>
        <v/>
      </c>
      <c r="H191" s="10"/>
      <c r="I191" s="11"/>
      <c r="J191" s="34"/>
      <c r="K191" s="14" t="str">
        <f t="shared" si="23"/>
        <v/>
      </c>
      <c r="L191" s="36" t="str">
        <f t="shared" si="24"/>
        <v/>
      </c>
      <c r="M191" s="70"/>
      <c r="N191" s="30" t="str">
        <f t="shared" si="19"/>
        <v/>
      </c>
      <c r="O191" s="11"/>
      <c r="P191" s="26">
        <f t="shared" si="20"/>
        <v>0</v>
      </c>
      <c r="Q191" s="37" t="str">
        <f t="shared" si="21"/>
        <v>A TIEMPO</v>
      </c>
      <c r="R191" s="59" t="str">
        <f t="shared" si="22"/>
        <v>ANTES DE 10 DIAS</v>
      </c>
      <c r="S191" s="3"/>
    </row>
    <row r="192" spans="1:19" x14ac:dyDescent="0.25">
      <c r="A192" s="13"/>
      <c r="B192" s="12"/>
      <c r="C192" s="12"/>
      <c r="D192" s="49"/>
      <c r="E192" s="12"/>
      <c r="F192" s="21"/>
      <c r="G192" s="15" t="str">
        <f t="shared" si="17"/>
        <v/>
      </c>
      <c r="H192" s="10"/>
      <c r="I192" s="11"/>
      <c r="J192" s="34"/>
      <c r="K192" s="14" t="str">
        <f t="shared" si="23"/>
        <v/>
      </c>
      <c r="L192" s="36" t="str">
        <f t="shared" si="24"/>
        <v/>
      </c>
      <c r="M192" s="70"/>
      <c r="N192" s="30" t="str">
        <f t="shared" si="19"/>
        <v/>
      </c>
      <c r="O192" s="11"/>
      <c r="P192" s="26">
        <f t="shared" si="20"/>
        <v>0</v>
      </c>
      <c r="Q192" s="37" t="str">
        <f t="shared" si="21"/>
        <v>A TIEMPO</v>
      </c>
      <c r="R192" s="59" t="str">
        <f t="shared" si="22"/>
        <v>ANTES DE 10 DIAS</v>
      </c>
      <c r="S192" s="3"/>
    </row>
    <row r="193" spans="1:19" x14ac:dyDescent="0.25">
      <c r="A193" s="13"/>
      <c r="B193" s="12"/>
      <c r="C193" s="12"/>
      <c r="D193" s="49"/>
      <c r="E193" s="12"/>
      <c r="F193" s="21"/>
      <c r="G193" s="15" t="str">
        <f t="shared" si="17"/>
        <v/>
      </c>
      <c r="H193" s="10"/>
      <c r="I193" s="11"/>
      <c r="J193" s="34"/>
      <c r="K193" s="14" t="str">
        <f t="shared" si="23"/>
        <v/>
      </c>
      <c r="L193" s="36" t="str">
        <f t="shared" si="24"/>
        <v/>
      </c>
      <c r="M193" s="70"/>
      <c r="N193" s="30" t="str">
        <f t="shared" si="19"/>
        <v/>
      </c>
      <c r="O193" s="11"/>
      <c r="P193" s="26">
        <f t="shared" si="20"/>
        <v>0</v>
      </c>
      <c r="Q193" s="37" t="str">
        <f t="shared" si="21"/>
        <v>A TIEMPO</v>
      </c>
      <c r="R193" s="59" t="str">
        <f t="shared" si="22"/>
        <v>ANTES DE 10 DIAS</v>
      </c>
      <c r="S193" s="3"/>
    </row>
    <row r="194" spans="1:19" x14ac:dyDescent="0.25">
      <c r="A194" s="13"/>
      <c r="B194" s="12"/>
      <c r="C194" s="12"/>
      <c r="D194" s="49"/>
      <c r="E194" s="12"/>
      <c r="F194" s="21"/>
      <c r="G194" s="15" t="str">
        <f t="shared" si="17"/>
        <v/>
      </c>
      <c r="H194" s="10"/>
      <c r="I194" s="11"/>
      <c r="J194" s="34"/>
      <c r="K194" s="14" t="str">
        <f t="shared" si="23"/>
        <v/>
      </c>
      <c r="L194" s="36" t="str">
        <f t="shared" si="24"/>
        <v/>
      </c>
      <c r="M194" s="70"/>
      <c r="N194" s="30" t="str">
        <f t="shared" si="19"/>
        <v/>
      </c>
      <c r="O194" s="11"/>
      <c r="P194" s="26">
        <f t="shared" si="20"/>
        <v>0</v>
      </c>
      <c r="Q194" s="37" t="str">
        <f t="shared" si="21"/>
        <v>A TIEMPO</v>
      </c>
      <c r="R194" s="59" t="str">
        <f t="shared" si="22"/>
        <v>ANTES DE 10 DIAS</v>
      </c>
      <c r="S194" s="3"/>
    </row>
    <row r="195" spans="1:19" x14ac:dyDescent="0.25">
      <c r="A195" s="13"/>
      <c r="B195" s="12"/>
      <c r="C195" s="12"/>
      <c r="D195" s="49"/>
      <c r="E195" s="12"/>
      <c r="F195" s="21"/>
      <c r="G195" s="15" t="str">
        <f t="shared" si="17"/>
        <v/>
      </c>
      <c r="H195" s="10"/>
      <c r="I195" s="11"/>
      <c r="J195" s="34"/>
      <c r="K195" s="14" t="str">
        <f t="shared" si="23"/>
        <v/>
      </c>
      <c r="L195" s="36" t="str">
        <f t="shared" si="24"/>
        <v/>
      </c>
      <c r="M195" s="70"/>
      <c r="N195" s="30" t="str">
        <f t="shared" si="19"/>
        <v/>
      </c>
      <c r="O195" s="11"/>
      <c r="P195" s="26">
        <f t="shared" si="20"/>
        <v>0</v>
      </c>
      <c r="Q195" s="37" t="str">
        <f t="shared" si="21"/>
        <v>A TIEMPO</v>
      </c>
      <c r="R195" s="59" t="str">
        <f t="shared" si="22"/>
        <v>ANTES DE 10 DIAS</v>
      </c>
      <c r="S195" s="3"/>
    </row>
    <row r="196" spans="1:19" x14ac:dyDescent="0.25">
      <c r="A196" s="13"/>
      <c r="B196" s="12"/>
      <c r="C196" s="12"/>
      <c r="D196" s="49"/>
      <c r="E196" s="12"/>
      <c r="F196" s="21"/>
      <c r="G196" s="15" t="str">
        <f t="shared" si="17"/>
        <v/>
      </c>
      <c r="H196" s="10"/>
      <c r="I196" s="11"/>
      <c r="J196" s="34"/>
      <c r="K196" s="14" t="str">
        <f t="shared" si="23"/>
        <v/>
      </c>
      <c r="L196" s="36" t="str">
        <f t="shared" si="24"/>
        <v/>
      </c>
      <c r="M196" s="70"/>
      <c r="N196" s="30" t="str">
        <f t="shared" si="19"/>
        <v/>
      </c>
      <c r="O196" s="11"/>
      <c r="P196" s="26">
        <f t="shared" si="20"/>
        <v>0</v>
      </c>
      <c r="Q196" s="37" t="str">
        <f t="shared" si="21"/>
        <v>A TIEMPO</v>
      </c>
      <c r="R196" s="59" t="str">
        <f t="shared" si="22"/>
        <v>ANTES DE 10 DIAS</v>
      </c>
      <c r="S196" s="3"/>
    </row>
    <row r="197" spans="1:19" x14ac:dyDescent="0.25">
      <c r="A197" s="13"/>
      <c r="B197" s="12"/>
      <c r="C197" s="12"/>
      <c r="D197" s="49"/>
      <c r="E197" s="12"/>
      <c r="F197" s="21"/>
      <c r="G197" s="15" t="str">
        <f t="shared" si="17"/>
        <v/>
      </c>
      <c r="H197" s="10"/>
      <c r="I197" s="11"/>
      <c r="J197" s="34"/>
      <c r="K197" s="14" t="str">
        <f t="shared" si="23"/>
        <v/>
      </c>
      <c r="L197" s="36" t="str">
        <f t="shared" si="24"/>
        <v/>
      </c>
      <c r="M197" s="70"/>
      <c r="N197" s="30" t="str">
        <f t="shared" si="19"/>
        <v/>
      </c>
      <c r="O197" s="11"/>
      <c r="P197" s="26">
        <f t="shared" si="20"/>
        <v>0</v>
      </c>
      <c r="Q197" s="37" t="str">
        <f t="shared" si="21"/>
        <v>A TIEMPO</v>
      </c>
      <c r="R197" s="59" t="str">
        <f t="shared" si="22"/>
        <v>ANTES DE 10 DIAS</v>
      </c>
      <c r="S197" s="3"/>
    </row>
    <row r="198" spans="1:19" x14ac:dyDescent="0.25">
      <c r="A198" s="13"/>
      <c r="B198" s="12"/>
      <c r="C198" s="12"/>
      <c r="D198" s="49"/>
      <c r="E198" s="12"/>
      <c r="F198" s="21"/>
      <c r="G198" s="15" t="str">
        <f t="shared" si="17"/>
        <v/>
      </c>
      <c r="H198" s="10"/>
      <c r="I198" s="11"/>
      <c r="J198" s="34"/>
      <c r="K198" s="14" t="str">
        <f t="shared" si="23"/>
        <v/>
      </c>
      <c r="L198" s="36" t="str">
        <f t="shared" si="24"/>
        <v/>
      </c>
      <c r="M198" s="70"/>
      <c r="N198" s="30" t="str">
        <f t="shared" si="19"/>
        <v/>
      </c>
      <c r="O198" s="11"/>
      <c r="P198" s="26">
        <f t="shared" si="20"/>
        <v>0</v>
      </c>
      <c r="Q198" s="37" t="str">
        <f t="shared" si="21"/>
        <v>A TIEMPO</v>
      </c>
      <c r="R198" s="59" t="str">
        <f t="shared" si="22"/>
        <v>ANTES DE 10 DIAS</v>
      </c>
      <c r="S198" s="3"/>
    </row>
    <row r="199" spans="1:19" x14ac:dyDescent="0.25">
      <c r="A199" s="13"/>
      <c r="B199" s="12"/>
      <c r="C199" s="12"/>
      <c r="D199" s="49"/>
      <c r="E199" s="12"/>
      <c r="F199" s="21"/>
      <c r="G199" s="15" t="str">
        <f t="shared" si="17"/>
        <v/>
      </c>
      <c r="H199" s="10"/>
      <c r="I199" s="11"/>
      <c r="J199" s="34"/>
      <c r="K199" s="14" t="str">
        <f t="shared" si="23"/>
        <v/>
      </c>
      <c r="L199" s="36" t="str">
        <f t="shared" si="24"/>
        <v/>
      </c>
      <c r="M199" s="70"/>
      <c r="N199" s="30" t="str">
        <f t="shared" si="19"/>
        <v/>
      </c>
      <c r="O199" s="11"/>
      <c r="P199" s="26">
        <f t="shared" si="20"/>
        <v>0</v>
      </c>
      <c r="Q199" s="37" t="str">
        <f t="shared" si="21"/>
        <v>A TIEMPO</v>
      </c>
      <c r="R199" s="59" t="str">
        <f t="shared" si="22"/>
        <v>ANTES DE 10 DIAS</v>
      </c>
      <c r="S199" s="3"/>
    </row>
    <row r="200" spans="1:19" x14ac:dyDescent="0.25">
      <c r="A200" s="13"/>
      <c r="B200" s="12"/>
      <c r="C200" s="12"/>
      <c r="D200" s="49"/>
      <c r="E200" s="12"/>
      <c r="F200" s="21"/>
      <c r="G200" s="15" t="str">
        <f t="shared" ref="G200:G203" si="25">IFERROR(+VLOOKUP(F200,Tiempo2,2,FALSE),"")</f>
        <v/>
      </c>
      <c r="H200" s="10"/>
      <c r="I200" s="11"/>
      <c r="J200" s="34"/>
      <c r="K200" s="14" t="str">
        <f t="shared" si="23"/>
        <v/>
      </c>
      <c r="L200" s="36" t="str">
        <f t="shared" ref="L200:L203" si="26">+IFERROR((VLOOKUP(K200,Meses,2,FALSE))&amp;" "&amp;TEXT(J200,"YYYY"),"")</f>
        <v/>
      </c>
      <c r="M200" s="70"/>
      <c r="N200" s="30" t="str">
        <f t="shared" si="19"/>
        <v/>
      </c>
      <c r="O200" s="11"/>
      <c r="P200" s="26">
        <f t="shared" si="20"/>
        <v>0</v>
      </c>
      <c r="Q200" s="37" t="str">
        <f t="shared" si="21"/>
        <v>A TIEMPO</v>
      </c>
      <c r="R200" s="59" t="str">
        <f t="shared" si="22"/>
        <v>ANTES DE 10 DIAS</v>
      </c>
      <c r="S200" s="3"/>
    </row>
    <row r="201" spans="1:19" x14ac:dyDescent="0.25">
      <c r="A201" s="13"/>
      <c r="B201" s="12"/>
      <c r="C201" s="12"/>
      <c r="D201" s="49"/>
      <c r="E201" s="12"/>
      <c r="F201" s="21"/>
      <c r="G201" s="15" t="str">
        <f t="shared" si="25"/>
        <v/>
      </c>
      <c r="H201" s="10"/>
      <c r="I201" s="11"/>
      <c r="J201" s="34"/>
      <c r="K201" s="14" t="str">
        <f t="shared" si="23"/>
        <v/>
      </c>
      <c r="L201" s="36" t="str">
        <f t="shared" si="26"/>
        <v/>
      </c>
      <c r="M201" s="70"/>
      <c r="N201" s="30" t="str">
        <f t="shared" ref="N201:N203" si="27">IF(OR(G201="",J201=""),"",WORKDAY(J201,G201,M201:M232))</f>
        <v/>
      </c>
      <c r="O201" s="11"/>
      <c r="P201" s="26">
        <f t="shared" ref="P201:P203" si="28">IF(OR(J201="",O201=""),0,NETWORKDAYS(J201+0,O201,O201:O201))</f>
        <v>0</v>
      </c>
      <c r="Q201" s="37" t="str">
        <f t="shared" ref="Q201:Q203" si="29">+IFERROR(IF(P201&gt;G201,"FUERA DE TIEMPO","A TIEMPO"),"")</f>
        <v>A TIEMPO</v>
      </c>
      <c r="R201" s="59" t="str">
        <f t="shared" ref="R201:R203" si="30">IF(OR(H201="Rechazada",H201="Referida"),"",IF(P201&lt;10,"ANTES DE 10 DIAS","DE 10 A 15 DIAS"))</f>
        <v>ANTES DE 10 DIAS</v>
      </c>
      <c r="S201" s="3"/>
    </row>
    <row r="202" spans="1:19" x14ac:dyDescent="0.25">
      <c r="A202" s="13"/>
      <c r="B202" s="12"/>
      <c r="C202" s="12"/>
      <c r="D202" s="49"/>
      <c r="E202" s="12"/>
      <c r="F202" s="21"/>
      <c r="G202" s="15" t="str">
        <f t="shared" si="25"/>
        <v/>
      </c>
      <c r="H202" s="10"/>
      <c r="I202" s="11"/>
      <c r="J202" s="34"/>
      <c r="K202" s="14" t="str">
        <f t="shared" si="23"/>
        <v/>
      </c>
      <c r="L202" s="36" t="str">
        <f t="shared" si="26"/>
        <v/>
      </c>
      <c r="M202" s="70"/>
      <c r="N202" s="30" t="str">
        <f t="shared" si="27"/>
        <v/>
      </c>
      <c r="O202" s="11"/>
      <c r="P202" s="26">
        <f t="shared" si="28"/>
        <v>0</v>
      </c>
      <c r="Q202" s="37" t="str">
        <f t="shared" si="29"/>
        <v>A TIEMPO</v>
      </c>
      <c r="R202" s="59" t="str">
        <f t="shared" si="30"/>
        <v>ANTES DE 10 DIAS</v>
      </c>
      <c r="S202" s="3"/>
    </row>
    <row r="203" spans="1:19" x14ac:dyDescent="0.25">
      <c r="A203" s="13"/>
      <c r="B203" s="12"/>
      <c r="C203" s="12"/>
      <c r="D203" s="49"/>
      <c r="E203" s="12"/>
      <c r="F203" s="21"/>
      <c r="G203" s="15" t="str">
        <f t="shared" si="25"/>
        <v/>
      </c>
      <c r="H203" s="10"/>
      <c r="I203" s="11"/>
      <c r="J203" s="34"/>
      <c r="K203" s="14" t="str">
        <f t="shared" ref="K203" si="31">+IF(J203&gt;0,MONTH(J203),"")</f>
        <v/>
      </c>
      <c r="L203" s="36" t="str">
        <f t="shared" si="26"/>
        <v/>
      </c>
      <c r="M203" s="70"/>
      <c r="N203" s="30" t="str">
        <f t="shared" si="27"/>
        <v/>
      </c>
      <c r="O203" s="11"/>
      <c r="P203" s="26">
        <f t="shared" si="28"/>
        <v>0</v>
      </c>
      <c r="Q203" s="37" t="str">
        <f t="shared" si="29"/>
        <v>A TIEMPO</v>
      </c>
      <c r="R203" s="59" t="str">
        <f t="shared" si="30"/>
        <v>ANTES DE 10 DIAS</v>
      </c>
      <c r="S203" s="3"/>
    </row>
    <row r="204" spans="1:19" x14ac:dyDescent="0.25">
      <c r="E204" s="16"/>
      <c r="M204" s="72"/>
      <c r="N204" s="4"/>
      <c r="O204" s="4"/>
    </row>
    <row r="205" spans="1:19" x14ac:dyDescent="0.25">
      <c r="E205" s="16"/>
      <c r="M205" s="72"/>
      <c r="N205" s="4"/>
      <c r="O205" s="4"/>
    </row>
    <row r="206" spans="1:19" x14ac:dyDescent="0.25">
      <c r="E206" s="16"/>
      <c r="M206" s="72"/>
      <c r="N206" s="4"/>
      <c r="O206" s="4"/>
    </row>
    <row r="207" spans="1:19" x14ac:dyDescent="0.25">
      <c r="E207" s="16"/>
      <c r="M207" s="72"/>
      <c r="N207" s="4"/>
      <c r="O207" s="4"/>
    </row>
    <row r="208" spans="1:19" x14ac:dyDescent="0.25">
      <c r="E208" s="16"/>
      <c r="M208" s="72"/>
      <c r="N208" s="4"/>
      <c r="O208" s="4"/>
    </row>
    <row r="209" spans="5:15" x14ac:dyDescent="0.25">
      <c r="E209" s="16"/>
      <c r="M209" s="72"/>
      <c r="N209" s="4"/>
      <c r="O209" s="4"/>
    </row>
    <row r="210" spans="5:15" x14ac:dyDescent="0.25">
      <c r="E210" s="16"/>
      <c r="M210" s="72"/>
      <c r="N210" s="4"/>
      <c r="O210" s="4"/>
    </row>
    <row r="211" spans="5:15" x14ac:dyDescent="0.25">
      <c r="E211" s="16"/>
      <c r="M211" s="72"/>
      <c r="N211" s="4"/>
      <c r="O211" s="4"/>
    </row>
    <row r="212" spans="5:15" x14ac:dyDescent="0.25">
      <c r="E212" s="16"/>
      <c r="M212" s="72"/>
      <c r="N212" s="4"/>
      <c r="O212" s="4"/>
    </row>
    <row r="213" spans="5:15" x14ac:dyDescent="0.25">
      <c r="M213" s="72"/>
      <c r="N213" s="4"/>
      <c r="O213" s="4"/>
    </row>
    <row r="214" spans="5:15" x14ac:dyDescent="0.25">
      <c r="M214" s="72"/>
      <c r="N214" s="4"/>
      <c r="O214" s="4"/>
    </row>
  </sheetData>
  <sheetProtection password="CF7B" sheet="1" objects="1" scenarios="1"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3" priority="3" operator="equal">
      <formula>"FUERA DE TIEMPO"</formula>
    </cfRule>
    <cfRule type="cellIs" dxfId="2" priority="4" operator="equal">
      <formula>"A TIEMPO"</formula>
    </cfRule>
  </conditionalFormatting>
  <conditionalFormatting sqref="P8:P203">
    <cfRule type="colorScale" priority="6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L41"/>
  <sheetViews>
    <sheetView showGridLines="0" tabSelected="1" workbookViewId="0">
      <selection activeCell="I15" sqref="I15"/>
    </sheetView>
  </sheetViews>
  <sheetFormatPr defaultRowHeight="15" x14ac:dyDescent="0.25"/>
  <cols>
    <col min="1" max="1" width="1.7109375" style="61" customWidth="1"/>
    <col min="2" max="2" width="16" style="61" bestFit="1" customWidth="1"/>
    <col min="3" max="3" width="23" style="61" customWidth="1"/>
    <col min="4" max="4" width="17.28515625" style="61" customWidth="1"/>
    <col min="5" max="5" width="18.42578125" style="61" customWidth="1"/>
    <col min="6" max="6" width="15.7109375" style="61" customWidth="1"/>
    <col min="7" max="7" width="24.5703125" style="61" customWidth="1"/>
    <col min="8" max="8" width="22.140625" style="61" bestFit="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 x14ac:dyDescent="0.25">
      <c r="B1" s="120" t="s">
        <v>221</v>
      </c>
      <c r="C1" s="121"/>
      <c r="D1" s="121"/>
      <c r="E1" s="121"/>
      <c r="F1" s="121"/>
      <c r="G1" s="121"/>
    </row>
    <row r="2" spans="2:9" ht="23.25" customHeight="1" x14ac:dyDescent="0.25">
      <c r="B2" s="121"/>
      <c r="C2" s="121"/>
      <c r="D2" s="121"/>
      <c r="E2" s="121"/>
      <c r="F2" s="121"/>
      <c r="G2" s="121"/>
    </row>
    <row r="3" spans="2:9" ht="15.75" thickBot="1" x14ac:dyDescent="0.3">
      <c r="B3" s="62"/>
      <c r="C3" s="62"/>
      <c r="D3" s="62"/>
      <c r="E3" s="62"/>
      <c r="F3" s="62"/>
      <c r="G3" s="62"/>
      <c r="I3" s="61" t="s">
        <v>188</v>
      </c>
    </row>
    <row r="4" spans="2:9" x14ac:dyDescent="0.25">
      <c r="B4" s="108">
        <v>2014</v>
      </c>
      <c r="C4" s="122" t="s">
        <v>163</v>
      </c>
      <c r="D4" s="122"/>
      <c r="E4" s="122"/>
      <c r="F4" s="122"/>
      <c r="G4" s="123"/>
    </row>
    <row r="5" spans="2:9" x14ac:dyDescent="0.25">
      <c r="B5" s="109" t="s">
        <v>161</v>
      </c>
      <c r="C5" s="110" t="s">
        <v>162</v>
      </c>
      <c r="D5" s="111" t="s">
        <v>164</v>
      </c>
      <c r="E5" s="111" t="s">
        <v>165</v>
      </c>
      <c r="F5" s="111" t="s">
        <v>222</v>
      </c>
      <c r="G5" s="112" t="s">
        <v>167</v>
      </c>
    </row>
    <row r="6" spans="2:9" x14ac:dyDescent="0.25">
      <c r="B6" s="107" t="str">
        <f>'DATA VALIDATION'!$L21</f>
        <v>Enero  2014</v>
      </c>
      <c r="C6" s="63">
        <v>6</v>
      </c>
      <c r="D6" s="63">
        <v>4</v>
      </c>
      <c r="E6" s="63">
        <v>2</v>
      </c>
      <c r="F6" s="63">
        <v>0</v>
      </c>
      <c r="G6" s="64">
        <v>0</v>
      </c>
    </row>
    <row r="7" spans="2:9" x14ac:dyDescent="0.25">
      <c r="B7" s="107" t="str">
        <f>'DATA VALIDATION'!$L22</f>
        <v>Febrero 2014</v>
      </c>
      <c r="C7" s="63">
        <v>13</v>
      </c>
      <c r="D7" s="63">
        <v>10</v>
      </c>
      <c r="E7" s="63">
        <v>3</v>
      </c>
      <c r="F7" s="63">
        <v>0</v>
      </c>
      <c r="G7" s="64">
        <v>0</v>
      </c>
    </row>
    <row r="8" spans="2:9" ht="15.75" thickBot="1" x14ac:dyDescent="0.3">
      <c r="B8" s="107" t="str">
        <f>'DATA VALIDATION'!$L23</f>
        <v>Marzo 2014</v>
      </c>
      <c r="C8" s="63">
        <v>5</v>
      </c>
      <c r="D8" s="63">
        <v>4</v>
      </c>
      <c r="E8" s="63">
        <v>0</v>
      </c>
      <c r="F8" s="63">
        <v>1</v>
      </c>
      <c r="G8" s="64">
        <v>0</v>
      </c>
    </row>
    <row r="9" spans="2:9" ht="15.75" thickBot="1" x14ac:dyDescent="0.3">
      <c r="B9" s="113" t="s">
        <v>168</v>
      </c>
      <c r="C9" s="114">
        <f>+SUM(C6:C8)</f>
        <v>24</v>
      </c>
      <c r="D9" s="114">
        <f>SUM(D6:D8)</f>
        <v>18</v>
      </c>
      <c r="E9" s="114">
        <f>SUM(E6:E8)</f>
        <v>5</v>
      </c>
      <c r="F9" s="115">
        <f>SUM(F6:F8)</f>
        <v>1</v>
      </c>
      <c r="G9" s="116">
        <f>SUM(G6:G8)</f>
        <v>0</v>
      </c>
    </row>
    <row r="10" spans="2:9" x14ac:dyDescent="0.25">
      <c r="B10" s="86"/>
      <c r="C10" s="87"/>
      <c r="D10" s="87"/>
      <c r="E10" s="87"/>
      <c r="F10" s="88"/>
      <c r="G10" s="87"/>
    </row>
    <row r="11" spans="2:9" x14ac:dyDescent="0.25">
      <c r="B11" s="86"/>
      <c r="C11" s="87"/>
      <c r="D11" s="87"/>
      <c r="E11" s="87"/>
    </row>
    <row r="12" spans="2:9" x14ac:dyDescent="0.25">
      <c r="B12" s="86"/>
      <c r="C12" s="87"/>
      <c r="D12" s="87"/>
      <c r="E12" s="87"/>
      <c r="F12" s="104" t="s">
        <v>205</v>
      </c>
    </row>
    <row r="13" spans="2:9" x14ac:dyDescent="0.25">
      <c r="B13" s="86"/>
      <c r="C13" s="87"/>
      <c r="D13" s="87"/>
      <c r="E13" s="87"/>
      <c r="F13" s="89"/>
    </row>
    <row r="14" spans="2:9" x14ac:dyDescent="0.25">
      <c r="B14" s="86"/>
      <c r="C14" s="87"/>
      <c r="D14" s="87"/>
      <c r="E14" s="87"/>
      <c r="F14" s="89"/>
    </row>
    <row r="15" spans="2:9" x14ac:dyDescent="0.25">
      <c r="B15" s="86"/>
      <c r="C15" s="87"/>
      <c r="D15" s="87"/>
      <c r="E15" s="87"/>
      <c r="F15" s="89"/>
    </row>
    <row r="16" spans="2:9" x14ac:dyDescent="0.25">
      <c r="B16" s="86"/>
      <c r="C16" s="87"/>
      <c r="D16" s="87"/>
      <c r="E16" s="87"/>
      <c r="F16" s="89"/>
    </row>
    <row r="17" spans="2:12" x14ac:dyDescent="0.25">
      <c r="B17" s="86"/>
      <c r="C17" s="87"/>
      <c r="D17" s="87"/>
      <c r="E17" s="87"/>
      <c r="F17" s="89"/>
      <c r="G17" s="90" t="str">
        <f>IF($F$14=TRUE,#REF!,"")</f>
        <v/>
      </c>
    </row>
    <row r="18" spans="2:12" x14ac:dyDescent="0.25">
      <c r="B18" s="86"/>
      <c r="C18" s="87"/>
      <c r="D18" s="87"/>
      <c r="E18" s="87"/>
      <c r="F18" s="89"/>
      <c r="G18" s="90" t="str">
        <f>IF($F$14=TRUE,#REF!,"")</f>
        <v/>
      </c>
    </row>
    <row r="19" spans="2:12" x14ac:dyDescent="0.25">
      <c r="B19" s="86"/>
      <c r="C19" s="87"/>
      <c r="D19" s="87"/>
      <c r="E19" s="87"/>
      <c r="F19" s="89"/>
      <c r="G19" s="90" t="str">
        <f>IF($F$15=TRUE,#REF!,"")</f>
        <v/>
      </c>
    </row>
    <row r="20" spans="2:12" x14ac:dyDescent="0.25">
      <c r="B20" s="86"/>
      <c r="C20" s="87"/>
      <c r="D20" s="87"/>
      <c r="E20" s="87"/>
      <c r="F20" s="89"/>
      <c r="G20" s="90" t="str">
        <f>IF($F$15=TRUE,#REF!,"")</f>
        <v/>
      </c>
    </row>
    <row r="21" spans="2:12" x14ac:dyDescent="0.25">
      <c r="B21" s="86"/>
      <c r="C21" s="87"/>
      <c r="D21" s="87"/>
      <c r="E21" s="87"/>
      <c r="F21" s="89"/>
      <c r="G21" s="90" t="str">
        <f>IF($F$15=TRUE,#REF!,"")</f>
        <v/>
      </c>
    </row>
    <row r="22" spans="2:12" x14ac:dyDescent="0.25">
      <c r="B22" s="86"/>
      <c r="C22" s="87"/>
      <c r="D22" s="87"/>
      <c r="E22" s="87"/>
      <c r="F22" s="89"/>
      <c r="G22" s="90" t="str">
        <f>IF($F$16=TRUE,#REF!,"")</f>
        <v/>
      </c>
    </row>
    <row r="23" spans="2:12" x14ac:dyDescent="0.25">
      <c r="B23" s="86"/>
      <c r="C23" s="87"/>
      <c r="D23" s="87"/>
      <c r="E23" s="87"/>
      <c r="F23" s="89"/>
      <c r="G23" s="90" t="str">
        <f>IF($F$16=TRUE,#REF!,"")</f>
        <v/>
      </c>
    </row>
    <row r="24" spans="2:12" x14ac:dyDescent="0.25">
      <c r="B24" s="86"/>
      <c r="C24" s="87"/>
      <c r="D24" s="87"/>
      <c r="E24" s="87"/>
      <c r="F24" s="89"/>
      <c r="G24" s="90" t="str">
        <f>IF($F$16=TRUE,#REF!,"")</f>
        <v/>
      </c>
    </row>
    <row r="25" spans="2:12" x14ac:dyDescent="0.25">
      <c r="B25" s="86"/>
      <c r="C25" s="87"/>
      <c r="D25" s="87"/>
      <c r="E25" s="87"/>
      <c r="F25" s="89"/>
      <c r="G25" s="90"/>
    </row>
    <row r="26" spans="2:12" x14ac:dyDescent="0.25">
      <c r="B26" s="86"/>
      <c r="C26" s="87"/>
      <c r="D26" s="87"/>
      <c r="E26" s="87"/>
      <c r="F26" s="89"/>
      <c r="G26" s="90"/>
      <c r="H26" s="90" t="str">
        <f>+IF($F$14=TRUE,#REF!,"")</f>
        <v/>
      </c>
      <c r="I26" s="90" t="str">
        <f>+IF($F$14=TRUE,#REF!,"")</f>
        <v/>
      </c>
      <c r="J26" s="90" t="str">
        <f>+IF($F$14=TRUE,#REF!,"")</f>
        <v/>
      </c>
      <c r="K26" s="90" t="str">
        <f>+IF($F$14=TRUE,#REF!,"")</f>
        <v/>
      </c>
      <c r="L26" s="90" t="str">
        <f>+IF($F$14=TRUE,#REF!,"")</f>
        <v/>
      </c>
    </row>
    <row r="27" spans="2:12" x14ac:dyDescent="0.25">
      <c r="B27" s="86"/>
      <c r="C27" s="87"/>
      <c r="D27" s="87"/>
      <c r="E27" s="87"/>
      <c r="F27" s="89"/>
      <c r="G27" s="90"/>
      <c r="H27" s="90" t="str">
        <f>+IF($F$14=TRUE,#REF!,"")</f>
        <v/>
      </c>
      <c r="I27" s="90" t="str">
        <f>+IF($F$14=TRUE,#REF!,"")</f>
        <v/>
      </c>
      <c r="J27" s="90" t="str">
        <f>+IF($F$14=TRUE,#REF!,"")</f>
        <v/>
      </c>
      <c r="K27" s="90" t="str">
        <f>+IF($F$14=TRUE,#REF!,"")</f>
        <v/>
      </c>
      <c r="L27" s="90" t="str">
        <f>+IF($F$14=TRUE,#REF!,"")</f>
        <v/>
      </c>
    </row>
    <row r="28" spans="2:12" x14ac:dyDescent="0.25">
      <c r="B28" s="62"/>
      <c r="C28" s="62"/>
      <c r="D28" s="62"/>
      <c r="E28" s="62"/>
      <c r="F28" s="62"/>
      <c r="G28" s="62"/>
      <c r="H28" s="90" t="str">
        <f>+IF($F$15=TRUE,#REF!,"")</f>
        <v/>
      </c>
      <c r="I28" s="90" t="str">
        <f>+IF($F$15=TRUE,#REF!,"")</f>
        <v/>
      </c>
      <c r="J28" s="90" t="str">
        <f>+IF($F$15=TRUE,#REF!,"")</f>
        <v/>
      </c>
      <c r="K28" s="90" t="str">
        <f>+IF($F$15=TRUE,#REF!,"")</f>
        <v/>
      </c>
      <c r="L28" s="90" t="str">
        <f>+IF($F$15=TRUE,#REF!,"")</f>
        <v/>
      </c>
    </row>
    <row r="29" spans="2:12" x14ac:dyDescent="0.25">
      <c r="B29" s="86"/>
      <c r="C29" s="87"/>
      <c r="D29" s="87"/>
      <c r="E29" s="87"/>
      <c r="F29" s="88"/>
      <c r="G29" s="87"/>
      <c r="H29" s="90" t="str">
        <f>+IF($F$15=TRUE,#REF!,"")</f>
        <v/>
      </c>
      <c r="I29" s="90" t="str">
        <f>+IF($F$15=TRUE,#REF!,"")</f>
        <v/>
      </c>
      <c r="J29" s="90" t="str">
        <f>+IF($F$15=TRUE,#REF!,"")</f>
        <v/>
      </c>
      <c r="K29" s="90" t="str">
        <f>+IF($F$15=TRUE,#REF!,"")</f>
        <v/>
      </c>
      <c r="L29" s="90" t="str">
        <f>+IF($F$15=TRUE,#REF!,"")</f>
        <v/>
      </c>
    </row>
    <row r="30" spans="2:12" x14ac:dyDescent="0.25">
      <c r="B30" s="105"/>
      <c r="C30" s="105"/>
      <c r="D30" s="105"/>
      <c r="E30" s="105"/>
      <c r="F30" s="105"/>
      <c r="G30" s="105"/>
      <c r="H30" s="90" t="str">
        <f>+IF($F$15=TRUE,#REF!,"")</f>
        <v/>
      </c>
      <c r="I30" s="90" t="str">
        <f>+IF($F$15=TRUE,#REF!,"")</f>
        <v/>
      </c>
      <c r="J30" s="90" t="str">
        <f>+IF($F$15=TRUE,#REF!,"")</f>
        <v/>
      </c>
      <c r="K30" s="90" t="str">
        <f>+IF($F$15=TRUE,#REF!,"")</f>
        <v/>
      </c>
      <c r="L30" s="90" t="str">
        <f>+IF($F$15=TRUE,#REF!,"")</f>
        <v/>
      </c>
    </row>
    <row r="31" spans="2:12" x14ac:dyDescent="0.25">
      <c r="H31" s="90" t="str">
        <f>+IF($F$16=TRUE,#REF!,"")</f>
        <v/>
      </c>
      <c r="I31" s="90" t="str">
        <f>+IF($F$16=TRUE,#REF!,"")</f>
        <v/>
      </c>
      <c r="J31" s="90" t="str">
        <f>+IF($F$16=TRUE,#REF!,"")</f>
        <v/>
      </c>
      <c r="K31" s="90" t="str">
        <f>+IF($F$16=TRUE,#REF!,"")</f>
        <v/>
      </c>
      <c r="L31" s="90" t="str">
        <f>+IF($F$16=TRUE,#REF!,"")</f>
        <v/>
      </c>
    </row>
    <row r="32" spans="2:12" x14ac:dyDescent="0.25">
      <c r="H32" s="90" t="str">
        <f>+IF($F$16=TRUE,#REF!,"")</f>
        <v/>
      </c>
      <c r="I32" s="90" t="str">
        <f>+IF($F$16=TRUE,#REF!,"")</f>
        <v/>
      </c>
      <c r="J32" s="90" t="str">
        <f>+IF($F$16=TRUE,#REF!,"")</f>
        <v/>
      </c>
      <c r="K32" s="90" t="str">
        <f>+IF($F$16=TRUE,#REF!,"")</f>
        <v/>
      </c>
      <c r="L32" s="90" t="str">
        <f>+IF($F$16=TRUE,#REF!,"")</f>
        <v/>
      </c>
    </row>
    <row r="33" spans="8:12" x14ac:dyDescent="0.25">
      <c r="H33" s="90" t="str">
        <f>+IF($F$16=TRUE,#REF!,"")</f>
        <v/>
      </c>
      <c r="I33" s="90" t="str">
        <f>+IF($F$16=TRUE,#REF!,"")</f>
        <v/>
      </c>
      <c r="J33" s="90" t="str">
        <f>+IF($F$16=TRUE,#REF!,"")</f>
        <v/>
      </c>
      <c r="K33" s="90" t="str">
        <f>+IF($F$16=TRUE,#REF!,"")</f>
        <v/>
      </c>
      <c r="L33" s="90" t="str">
        <f>+IF($F$16=TRUE,#REF!,"")</f>
        <v/>
      </c>
    </row>
    <row r="41" spans="8:12" x14ac:dyDescent="0.25">
      <c r="H41" s="65"/>
    </row>
  </sheetData>
  <sheetProtection password="B96A" sheet="1" objects="1" scenarios="1" formatCells="0" formatColumns="0" formatRows="0" insertColumns="0" insertRows="0" insertHyperlinks="0" deleteColumns="0" deleteRows="0" sort="0" autoFilter="0" pivotTables="0"/>
  <mergeCells count="2">
    <mergeCell ref="B1:G2"/>
    <mergeCell ref="C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Option Button 8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180975</xdr:rowOff>
                  </from>
                  <to>
                    <xdr:col>6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VALIDATION'!$I$21:$I$27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4"/>
  <sheetViews>
    <sheetView topLeftCell="F17" workbookViewId="0">
      <selection activeCell="K17" sqref="K17"/>
    </sheetView>
  </sheetViews>
  <sheetFormatPr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91" t="s">
        <v>4</v>
      </c>
      <c r="C5" s="92">
        <v>15</v>
      </c>
      <c r="D5" s="92"/>
      <c r="E5" s="93">
        <v>41640</v>
      </c>
      <c r="H5" s="90">
        <v>1</v>
      </c>
      <c r="I5" s="61"/>
      <c r="J5" s="61"/>
      <c r="K5" s="61"/>
      <c r="L5" s="61"/>
      <c r="M5" s="61"/>
    </row>
    <row r="6" spans="2:13" x14ac:dyDescent="0.25">
      <c r="B6" s="94" t="s">
        <v>5</v>
      </c>
      <c r="C6" s="95">
        <v>5</v>
      </c>
      <c r="D6" s="95"/>
      <c r="E6" s="96">
        <v>44196</v>
      </c>
      <c r="H6" s="103" t="s">
        <v>24</v>
      </c>
      <c r="I6" s="101" t="s">
        <v>162</v>
      </c>
      <c r="J6" s="102" t="s">
        <v>164</v>
      </c>
      <c r="K6" s="102" t="s">
        <v>165</v>
      </c>
      <c r="L6" s="102" t="s">
        <v>166</v>
      </c>
      <c r="M6" s="102" t="s">
        <v>167</v>
      </c>
    </row>
    <row r="7" spans="2:13" x14ac:dyDescent="0.25">
      <c r="B7" s="94" t="s">
        <v>6</v>
      </c>
      <c r="C7" s="95">
        <v>2</v>
      </c>
      <c r="D7" s="95"/>
      <c r="E7" s="97"/>
      <c r="H7" s="90" t="str">
        <f>IF($H$5=1,INDEX($L$21:$L$32,1,0),IF($H$5=2,INDEX($L$21:$L$32,4,0),IF($H$5=3,INDEX($L$21:$L$32,7,0),IF($H$5=4,INDEX($L$21:$L$32,10,0)))))</f>
        <v>Enero  2014</v>
      </c>
      <c r="I7" s="90">
        <f>VLOOKUP($H7,OAI!$B$5:$G$8,2,FALSE)</f>
        <v>6</v>
      </c>
      <c r="J7" s="90">
        <f>VLOOKUP($H7,OAI!$B$5:$G$8,3,FALSE)</f>
        <v>4</v>
      </c>
      <c r="K7" s="90">
        <f>VLOOKUP($H7,OAI!$B$5:$G$8,4,FALSE)</f>
        <v>2</v>
      </c>
      <c r="L7" s="90">
        <f>VLOOKUP($H7,OAI!$B$5:$G$8,5,FALSE)</f>
        <v>0</v>
      </c>
      <c r="M7" s="90">
        <f>VLOOKUP($H7,OAI!$B$5:$G$8,6,FALSE)</f>
        <v>0</v>
      </c>
    </row>
    <row r="8" spans="2:13" x14ac:dyDescent="0.25">
      <c r="B8" s="94" t="s">
        <v>27</v>
      </c>
      <c r="C8" s="95">
        <v>3</v>
      </c>
      <c r="D8" s="95"/>
      <c r="E8" s="97"/>
      <c r="H8" s="90" t="str">
        <f>IF($H$5=1,INDEX($L$21:$L$32,2,0),IF($H$5=2,INDEX($L$21:$L$32,5,0),IF($H$5=3,INDEX($L$21:$L$32,8,0),IF($H$5=4,INDEX($L$21:$L$32,11,0)))))</f>
        <v>Febrero 2014</v>
      </c>
      <c r="I8" s="90">
        <f>VLOOKUP($H8,OAI!$B$5:$G$8,2,FALSE)</f>
        <v>13</v>
      </c>
      <c r="J8" s="90">
        <f>VLOOKUP($H8,OAI!$B$5:$G$8,3,FALSE)</f>
        <v>10</v>
      </c>
      <c r="K8" s="90">
        <f>VLOOKUP($H8,OAI!$B$5:$G$8,4,FALSE)</f>
        <v>3</v>
      </c>
      <c r="L8" s="90">
        <f>VLOOKUP($H8,OAI!$B$5:$G$8,5,FALSE)</f>
        <v>0</v>
      </c>
      <c r="M8" s="90">
        <f>VLOOKUP($H8,OAI!$B$5:$G$8,6,FALSE)</f>
        <v>0</v>
      </c>
    </row>
    <row r="9" spans="2:13" x14ac:dyDescent="0.25">
      <c r="B9" s="94" t="s">
        <v>10</v>
      </c>
      <c r="C9" s="95">
        <v>5</v>
      </c>
      <c r="D9" s="95"/>
      <c r="E9" s="97"/>
      <c r="H9" s="90" t="str">
        <f>IF($H$5=1,INDEX($L$21:$L$32,3,0),IF($H$5=2,INDEX($L$21:$L$32,6,0),IF($H$5=3,INDEX($L$21:$L$32,9,0),IF($H$5=4,INDEX($L$21:$L$32,12,0)))))</f>
        <v>Marzo 2014</v>
      </c>
      <c r="I9" s="90">
        <f>VLOOKUP($H9,OAI!$B$5:$G$8,2,FALSE)</f>
        <v>5</v>
      </c>
      <c r="J9" s="90">
        <f>VLOOKUP($H9,OAI!$B$5:$G$8,3,FALSE)</f>
        <v>4</v>
      </c>
      <c r="K9" s="90">
        <f>VLOOKUP($H9,OAI!$B$5:$G$8,4,FALSE)</f>
        <v>0</v>
      </c>
      <c r="L9" s="90">
        <f>VLOOKUP($H9,OAI!$B$5:$G$8,5,FALSE)</f>
        <v>1</v>
      </c>
      <c r="M9" s="90">
        <f>VLOOKUP($H9,OAI!$B$5:$G$8,6,FALSE)</f>
        <v>0</v>
      </c>
    </row>
    <row r="10" spans="2:13" x14ac:dyDescent="0.25">
      <c r="B10" s="94"/>
      <c r="C10" s="95"/>
      <c r="D10" s="95"/>
      <c r="E10" s="97"/>
      <c r="H10" s="90" t="str">
        <f>IF(OAI!$F$14=TRUE,OAI!#REF!,"")</f>
        <v/>
      </c>
      <c r="I10" s="90" t="str">
        <f>+IF(OAI!$F$14=TRUE,OAI!#REF!,"")</f>
        <v/>
      </c>
      <c r="J10" s="90" t="str">
        <f>+IF(OAI!$F$14=TRUE,OAI!#REF!,"")</f>
        <v/>
      </c>
      <c r="K10" s="90" t="str">
        <f>+IF(OAI!$F$14=TRUE,OAI!#REF!,"")</f>
        <v/>
      </c>
      <c r="L10" s="90" t="str">
        <f>+IF(OAI!$F$14=TRUE,OAI!#REF!,"")</f>
        <v/>
      </c>
      <c r="M10" s="90" t="str">
        <f>+IF(OAI!$F$14=TRUE,OAI!#REF!,"")</f>
        <v/>
      </c>
    </row>
    <row r="11" spans="2:13" x14ac:dyDescent="0.25">
      <c r="B11" s="94" t="s">
        <v>10</v>
      </c>
      <c r="C11" s="95"/>
      <c r="D11" s="95"/>
      <c r="E11" s="97"/>
    </row>
    <row r="12" spans="2:13" x14ac:dyDescent="0.25">
      <c r="B12" s="94" t="s">
        <v>11</v>
      </c>
      <c r="C12" s="95"/>
      <c r="D12" s="95"/>
      <c r="E12" s="97"/>
    </row>
    <row r="13" spans="2:13" x14ac:dyDescent="0.25">
      <c r="B13" s="98" t="s">
        <v>27</v>
      </c>
      <c r="C13" s="99"/>
      <c r="D13" s="99"/>
      <c r="E13" s="100"/>
    </row>
    <row r="17" spans="2:12" x14ac:dyDescent="0.25">
      <c r="B17" t="s">
        <v>20</v>
      </c>
    </row>
    <row r="18" spans="2:12" x14ac:dyDescent="0.25">
      <c r="B18" s="2">
        <v>41760</v>
      </c>
      <c r="C18" t="s">
        <v>21</v>
      </c>
    </row>
    <row r="19" spans="2:12" x14ac:dyDescent="0.25">
      <c r="L19">
        <f>+OAI!B4</f>
        <v>2014</v>
      </c>
    </row>
    <row r="20" spans="2:12" x14ac:dyDescent="0.25">
      <c r="E20" s="56" t="s">
        <v>174</v>
      </c>
      <c r="F20" s="56" t="s">
        <v>175</v>
      </c>
      <c r="G20" s="56" t="s">
        <v>176</v>
      </c>
      <c r="I20" s="56" t="s">
        <v>175</v>
      </c>
    </row>
    <row r="21" spans="2:12" x14ac:dyDescent="0.25">
      <c r="B21">
        <v>1</v>
      </c>
      <c r="C21" t="s">
        <v>28</v>
      </c>
      <c r="E21" t="s">
        <v>28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2014</v>
      </c>
    </row>
    <row r="22" spans="2:12" x14ac:dyDescent="0.25">
      <c r="B22">
        <v>2</v>
      </c>
      <c r="C22" t="s">
        <v>29</v>
      </c>
      <c r="E22" t="s">
        <v>29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2014</v>
      </c>
    </row>
    <row r="23" spans="2:12" x14ac:dyDescent="0.25">
      <c r="B23">
        <v>3</v>
      </c>
      <c r="C23" t="s">
        <v>30</v>
      </c>
      <c r="E23" t="s">
        <v>30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2014</v>
      </c>
    </row>
    <row r="24" spans="2:12" x14ac:dyDescent="0.25">
      <c r="B24">
        <v>4</v>
      </c>
      <c r="C24" t="s">
        <v>31</v>
      </c>
      <c r="E24" t="s">
        <v>31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2014</v>
      </c>
    </row>
    <row r="25" spans="2:12" x14ac:dyDescent="0.25">
      <c r="B25">
        <v>5</v>
      </c>
      <c r="C25" t="s">
        <v>32</v>
      </c>
      <c r="E25" t="s">
        <v>32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2014</v>
      </c>
    </row>
    <row r="26" spans="2:12" x14ac:dyDescent="0.25">
      <c r="B26">
        <v>6</v>
      </c>
      <c r="C26" t="s">
        <v>33</v>
      </c>
      <c r="E26" t="s">
        <v>33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2014</v>
      </c>
    </row>
    <row r="27" spans="2:12" x14ac:dyDescent="0.25">
      <c r="B27">
        <v>7</v>
      </c>
      <c r="C27" t="s">
        <v>34</v>
      </c>
      <c r="E27" t="s">
        <v>34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2014</v>
      </c>
    </row>
    <row r="28" spans="2:12" x14ac:dyDescent="0.25">
      <c r="B28">
        <v>8</v>
      </c>
      <c r="C28" t="s">
        <v>35</v>
      </c>
      <c r="E28" t="s">
        <v>35</v>
      </c>
      <c r="F28">
        <v>2014</v>
      </c>
      <c r="G28" t="str">
        <f t="shared" si="0"/>
        <v>Agosto 2014</v>
      </c>
      <c r="L28" t="str">
        <f t="shared" si="1"/>
        <v>Agosto 2014</v>
      </c>
    </row>
    <row r="29" spans="2:12" x14ac:dyDescent="0.25">
      <c r="B29">
        <v>9</v>
      </c>
      <c r="C29" t="s">
        <v>36</v>
      </c>
      <c r="E29" t="s">
        <v>36</v>
      </c>
      <c r="F29">
        <v>2014</v>
      </c>
      <c r="G29" t="str">
        <f t="shared" si="0"/>
        <v>Septiembre 2014</v>
      </c>
      <c r="L29" t="str">
        <f t="shared" si="1"/>
        <v>Septiembre 2014</v>
      </c>
    </row>
    <row r="30" spans="2:12" x14ac:dyDescent="0.25">
      <c r="B30">
        <v>10</v>
      </c>
      <c r="C30" t="s">
        <v>37</v>
      </c>
      <c r="E30" t="s">
        <v>37</v>
      </c>
      <c r="F30">
        <v>2014</v>
      </c>
      <c r="G30" t="str">
        <f t="shared" si="0"/>
        <v>Octubre 2014</v>
      </c>
      <c r="L30" t="str">
        <f t="shared" si="1"/>
        <v>Octubre 2014</v>
      </c>
    </row>
    <row r="31" spans="2:12" x14ac:dyDescent="0.25">
      <c r="B31">
        <v>11</v>
      </c>
      <c r="C31" t="s">
        <v>38</v>
      </c>
      <c r="E31" t="s">
        <v>38</v>
      </c>
      <c r="F31">
        <v>2014</v>
      </c>
      <c r="G31" t="str">
        <f t="shared" si="0"/>
        <v>Noviembre 2014</v>
      </c>
      <c r="L31" t="str">
        <f t="shared" si="1"/>
        <v>Noviembre 2014</v>
      </c>
    </row>
    <row r="32" spans="2:12" x14ac:dyDescent="0.25">
      <c r="B32">
        <v>12</v>
      </c>
      <c r="C32" t="s">
        <v>39</v>
      </c>
      <c r="E32" t="s">
        <v>39</v>
      </c>
      <c r="F32">
        <v>2014</v>
      </c>
      <c r="G32" t="str">
        <f t="shared" si="0"/>
        <v>Diciembre 2014</v>
      </c>
      <c r="L32" t="str">
        <f t="shared" si="1"/>
        <v>Diciembre 2014</v>
      </c>
    </row>
    <row r="33" spans="5:7" x14ac:dyDescent="0.25">
      <c r="E33" t="s">
        <v>28</v>
      </c>
      <c r="F33">
        <v>2015</v>
      </c>
      <c r="G33" t="str">
        <f t="shared" si="0"/>
        <v>Enero  2015</v>
      </c>
    </row>
    <row r="34" spans="5:7" x14ac:dyDescent="0.25">
      <c r="E34" t="s">
        <v>29</v>
      </c>
      <c r="F34">
        <v>2015</v>
      </c>
      <c r="G34" t="str">
        <f t="shared" si="0"/>
        <v>Febrero 2015</v>
      </c>
    </row>
    <row r="35" spans="5:7" x14ac:dyDescent="0.25">
      <c r="E35" t="s">
        <v>30</v>
      </c>
      <c r="F35">
        <v>2015</v>
      </c>
      <c r="G35" t="str">
        <f t="shared" si="0"/>
        <v>Marzo 2015</v>
      </c>
    </row>
    <row r="36" spans="5:7" x14ac:dyDescent="0.25">
      <c r="E36" t="s">
        <v>31</v>
      </c>
      <c r="F36">
        <v>2015</v>
      </c>
      <c r="G36" t="str">
        <f t="shared" si="0"/>
        <v>Abril 2015</v>
      </c>
    </row>
    <row r="37" spans="5:7" x14ac:dyDescent="0.25">
      <c r="E37" t="s">
        <v>32</v>
      </c>
      <c r="F37">
        <v>2015</v>
      </c>
      <c r="G37" t="str">
        <f t="shared" si="0"/>
        <v>Mayo 2015</v>
      </c>
    </row>
    <row r="38" spans="5:7" x14ac:dyDescent="0.25">
      <c r="E38" t="s">
        <v>33</v>
      </c>
      <c r="F38">
        <v>2015</v>
      </c>
      <c r="G38" t="str">
        <f t="shared" si="0"/>
        <v>Junio 2015</v>
      </c>
    </row>
    <row r="39" spans="5:7" x14ac:dyDescent="0.25">
      <c r="E39" t="s">
        <v>34</v>
      </c>
      <c r="F39">
        <v>2015</v>
      </c>
      <c r="G39" t="str">
        <f t="shared" si="0"/>
        <v>Julio 2015</v>
      </c>
    </row>
    <row r="40" spans="5:7" x14ac:dyDescent="0.25">
      <c r="E40" t="s">
        <v>35</v>
      </c>
      <c r="F40">
        <v>2015</v>
      </c>
      <c r="G40" t="str">
        <f t="shared" si="0"/>
        <v>Agosto 2015</v>
      </c>
    </row>
    <row r="41" spans="5:7" x14ac:dyDescent="0.25">
      <c r="E41" t="s">
        <v>36</v>
      </c>
      <c r="F41">
        <v>2015</v>
      </c>
      <c r="G41" t="str">
        <f t="shared" si="0"/>
        <v>Septiembre 2015</v>
      </c>
    </row>
    <row r="42" spans="5:7" x14ac:dyDescent="0.25">
      <c r="E42" t="s">
        <v>37</v>
      </c>
      <c r="F42">
        <v>2015</v>
      </c>
      <c r="G42" t="str">
        <f t="shared" si="0"/>
        <v>Octubre 2015</v>
      </c>
    </row>
    <row r="43" spans="5:7" x14ac:dyDescent="0.25">
      <c r="E43" t="s">
        <v>38</v>
      </c>
      <c r="F43">
        <v>2015</v>
      </c>
      <c r="G43" t="str">
        <f t="shared" si="0"/>
        <v>Noviembre 2015</v>
      </c>
    </row>
    <row r="44" spans="5:7" x14ac:dyDescent="0.25">
      <c r="E44" t="s">
        <v>39</v>
      </c>
      <c r="F44">
        <v>2015</v>
      </c>
      <c r="G44" t="str">
        <f t="shared" si="0"/>
        <v>Diciembre 2015</v>
      </c>
    </row>
    <row r="45" spans="5:7" x14ac:dyDescent="0.25">
      <c r="E45" t="s">
        <v>28</v>
      </c>
      <c r="F45">
        <v>2016</v>
      </c>
      <c r="G45" t="str">
        <f t="shared" si="0"/>
        <v>Enero  2016</v>
      </c>
    </row>
    <row r="46" spans="5:7" x14ac:dyDescent="0.25">
      <c r="E46" t="s">
        <v>29</v>
      </c>
      <c r="F46">
        <v>2016</v>
      </c>
      <c r="G46" t="str">
        <f t="shared" si="0"/>
        <v>Febrero 2016</v>
      </c>
    </row>
    <row r="47" spans="5:7" x14ac:dyDescent="0.25">
      <c r="E47" t="s">
        <v>30</v>
      </c>
      <c r="F47">
        <v>2016</v>
      </c>
      <c r="G47" t="str">
        <f t="shared" si="0"/>
        <v>Marzo 2016</v>
      </c>
    </row>
    <row r="48" spans="5:7" x14ac:dyDescent="0.25">
      <c r="E48" t="s">
        <v>31</v>
      </c>
      <c r="F48">
        <v>2016</v>
      </c>
      <c r="G48" t="str">
        <f t="shared" si="0"/>
        <v>Abril 2016</v>
      </c>
    </row>
    <row r="49" spans="5:7" x14ac:dyDescent="0.25">
      <c r="E49" t="s">
        <v>32</v>
      </c>
      <c r="F49">
        <v>2016</v>
      </c>
      <c r="G49" t="str">
        <f t="shared" si="0"/>
        <v>Mayo 2016</v>
      </c>
    </row>
    <row r="50" spans="5:7" x14ac:dyDescent="0.25">
      <c r="E50" t="s">
        <v>33</v>
      </c>
      <c r="F50">
        <v>2016</v>
      </c>
      <c r="G50" t="str">
        <f t="shared" si="0"/>
        <v>Junio 2016</v>
      </c>
    </row>
    <row r="51" spans="5:7" x14ac:dyDescent="0.25">
      <c r="E51" t="s">
        <v>34</v>
      </c>
      <c r="F51">
        <v>2016</v>
      </c>
      <c r="G51" t="str">
        <f t="shared" si="0"/>
        <v>Julio 2016</v>
      </c>
    </row>
    <row r="52" spans="5:7" x14ac:dyDescent="0.25">
      <c r="E52" t="s">
        <v>35</v>
      </c>
      <c r="F52">
        <v>2016</v>
      </c>
      <c r="G52" t="str">
        <f t="shared" si="0"/>
        <v>Agosto 2016</v>
      </c>
    </row>
    <row r="53" spans="5:7" x14ac:dyDescent="0.25">
      <c r="E53" t="s">
        <v>36</v>
      </c>
      <c r="F53">
        <v>2016</v>
      </c>
      <c r="G53" t="str">
        <f t="shared" si="0"/>
        <v>Septiembre 2016</v>
      </c>
    </row>
    <row r="54" spans="5:7" x14ac:dyDescent="0.25">
      <c r="E54" t="s">
        <v>37</v>
      </c>
      <c r="F54">
        <v>2016</v>
      </c>
      <c r="G54" t="str">
        <f t="shared" si="0"/>
        <v>Octubre 2016</v>
      </c>
    </row>
    <row r="55" spans="5:7" x14ac:dyDescent="0.25">
      <c r="E55" t="s">
        <v>38</v>
      </c>
      <c r="F55">
        <v>2016</v>
      </c>
      <c r="G55" t="str">
        <f t="shared" si="0"/>
        <v>Noviembre 2016</v>
      </c>
    </row>
    <row r="56" spans="5:7" x14ac:dyDescent="0.25">
      <c r="E56" t="s">
        <v>39</v>
      </c>
      <c r="F56">
        <v>2016</v>
      </c>
      <c r="G56" t="str">
        <f t="shared" si="0"/>
        <v>Diciembre 2016</v>
      </c>
    </row>
    <row r="57" spans="5:7" x14ac:dyDescent="0.25">
      <c r="E57" t="s">
        <v>28</v>
      </c>
      <c r="F57">
        <v>2017</v>
      </c>
      <c r="G57" t="str">
        <f t="shared" si="0"/>
        <v>Enero  2017</v>
      </c>
    </row>
    <row r="58" spans="5:7" x14ac:dyDescent="0.25">
      <c r="E58" t="s">
        <v>29</v>
      </c>
      <c r="F58">
        <v>2017</v>
      </c>
      <c r="G58" t="str">
        <f t="shared" si="0"/>
        <v>Febrero 2017</v>
      </c>
    </row>
    <row r="59" spans="5:7" x14ac:dyDescent="0.25">
      <c r="E59" t="s">
        <v>30</v>
      </c>
      <c r="F59">
        <v>2017</v>
      </c>
      <c r="G59" t="str">
        <f t="shared" si="0"/>
        <v>Marzo 2017</v>
      </c>
    </row>
    <row r="60" spans="5:7" x14ac:dyDescent="0.25">
      <c r="E60" t="s">
        <v>31</v>
      </c>
      <c r="F60">
        <v>2017</v>
      </c>
      <c r="G60" t="str">
        <f t="shared" si="0"/>
        <v>Abril 2017</v>
      </c>
    </row>
    <row r="61" spans="5:7" x14ac:dyDescent="0.25">
      <c r="E61" t="s">
        <v>32</v>
      </c>
      <c r="F61">
        <v>2017</v>
      </c>
      <c r="G61" t="str">
        <f t="shared" si="0"/>
        <v>Mayo 2017</v>
      </c>
    </row>
    <row r="62" spans="5:7" x14ac:dyDescent="0.25">
      <c r="E62" t="s">
        <v>33</v>
      </c>
      <c r="F62">
        <v>2017</v>
      </c>
      <c r="G62" t="str">
        <f t="shared" si="0"/>
        <v>Junio 2017</v>
      </c>
    </row>
    <row r="63" spans="5:7" x14ac:dyDescent="0.25">
      <c r="E63" t="s">
        <v>34</v>
      </c>
      <c r="F63">
        <v>2017</v>
      </c>
      <c r="G63" t="str">
        <f t="shared" si="0"/>
        <v>Julio 2017</v>
      </c>
    </row>
    <row r="64" spans="5:7" x14ac:dyDescent="0.25">
      <c r="E64" t="s">
        <v>35</v>
      </c>
      <c r="F64">
        <v>2017</v>
      </c>
      <c r="G64" t="str">
        <f t="shared" si="0"/>
        <v>Agosto 2017</v>
      </c>
    </row>
    <row r="65" spans="5:7" x14ac:dyDescent="0.25">
      <c r="E65" t="s">
        <v>36</v>
      </c>
      <c r="F65">
        <v>2017</v>
      </c>
      <c r="G65" t="str">
        <f t="shared" si="0"/>
        <v>Septiembre 2017</v>
      </c>
    </row>
    <row r="66" spans="5:7" x14ac:dyDescent="0.25">
      <c r="E66" t="s">
        <v>37</v>
      </c>
      <c r="F66">
        <v>2017</v>
      </c>
      <c r="G66" t="str">
        <f t="shared" si="0"/>
        <v>Octubre 2017</v>
      </c>
    </row>
    <row r="67" spans="5:7" x14ac:dyDescent="0.25">
      <c r="E67" t="s">
        <v>38</v>
      </c>
      <c r="F67">
        <v>2017</v>
      </c>
      <c r="G67" t="str">
        <f t="shared" si="0"/>
        <v>Noviembre 2017</v>
      </c>
    </row>
    <row r="68" spans="5:7" x14ac:dyDescent="0.25">
      <c r="E68" t="s">
        <v>39</v>
      </c>
      <c r="F68">
        <v>2017</v>
      </c>
      <c r="G68" t="str">
        <f t="shared" si="0"/>
        <v>Diciembre 2017</v>
      </c>
    </row>
    <row r="69" spans="5:7" x14ac:dyDescent="0.25">
      <c r="E69" t="s">
        <v>28</v>
      </c>
      <c r="F69">
        <v>2018</v>
      </c>
      <c r="G69" t="str">
        <f t="shared" si="0"/>
        <v>Enero  2018</v>
      </c>
    </row>
    <row r="70" spans="5:7" x14ac:dyDescent="0.25">
      <c r="E70" t="s">
        <v>29</v>
      </c>
      <c r="F70">
        <v>2018</v>
      </c>
      <c r="G70" t="str">
        <f t="shared" si="0"/>
        <v>Febrero 2018</v>
      </c>
    </row>
    <row r="71" spans="5:7" x14ac:dyDescent="0.25">
      <c r="E71" t="s">
        <v>30</v>
      </c>
      <c r="F71">
        <v>2018</v>
      </c>
      <c r="G71" t="str">
        <f t="shared" si="0"/>
        <v>Marzo 2018</v>
      </c>
    </row>
    <row r="72" spans="5:7" x14ac:dyDescent="0.25">
      <c r="E72" t="s">
        <v>31</v>
      </c>
      <c r="F72">
        <v>2018</v>
      </c>
      <c r="G72" t="str">
        <f t="shared" si="0"/>
        <v>Abril 2018</v>
      </c>
    </row>
    <row r="73" spans="5:7" x14ac:dyDescent="0.25">
      <c r="E73" t="s">
        <v>32</v>
      </c>
      <c r="F73">
        <v>2018</v>
      </c>
      <c r="G73" t="str">
        <f t="shared" si="0"/>
        <v>Mayo 2018</v>
      </c>
    </row>
    <row r="74" spans="5:7" x14ac:dyDescent="0.25">
      <c r="E74" t="s">
        <v>33</v>
      </c>
      <c r="F74">
        <v>2018</v>
      </c>
      <c r="G74" t="str">
        <f t="shared" si="0"/>
        <v>Junio 2018</v>
      </c>
    </row>
    <row r="75" spans="5:7" x14ac:dyDescent="0.25">
      <c r="E75" t="s">
        <v>34</v>
      </c>
      <c r="F75">
        <v>2018</v>
      </c>
      <c r="G75" t="str">
        <f t="shared" si="0"/>
        <v>Julio 2018</v>
      </c>
    </row>
    <row r="76" spans="5:7" x14ac:dyDescent="0.25">
      <c r="E76" t="s">
        <v>35</v>
      </c>
      <c r="F76">
        <v>2018</v>
      </c>
      <c r="G76" t="str">
        <f t="shared" si="0"/>
        <v>Agosto 2018</v>
      </c>
    </row>
    <row r="77" spans="5:7" x14ac:dyDescent="0.25">
      <c r="E77" t="s">
        <v>36</v>
      </c>
      <c r="F77">
        <v>2018</v>
      </c>
      <c r="G77" t="str">
        <f t="shared" si="0"/>
        <v>Septiembre 2018</v>
      </c>
    </row>
    <row r="78" spans="5:7" x14ac:dyDescent="0.25">
      <c r="E78" t="s">
        <v>37</v>
      </c>
      <c r="F78">
        <v>2018</v>
      </c>
      <c r="G78" t="str">
        <f t="shared" si="0"/>
        <v>Octubre 2018</v>
      </c>
    </row>
    <row r="79" spans="5:7" x14ac:dyDescent="0.25">
      <c r="E79" t="s">
        <v>38</v>
      </c>
      <c r="F79">
        <v>2018</v>
      </c>
      <c r="G79" t="str">
        <f t="shared" si="0"/>
        <v>Noviembre 2018</v>
      </c>
    </row>
    <row r="80" spans="5:7" x14ac:dyDescent="0.25">
      <c r="E80" t="s">
        <v>39</v>
      </c>
      <c r="F80">
        <v>2018</v>
      </c>
      <c r="G80" t="str">
        <f t="shared" si="0"/>
        <v>Diciembre 2018</v>
      </c>
    </row>
    <row r="81" spans="5:7" x14ac:dyDescent="0.25">
      <c r="E81" t="s">
        <v>28</v>
      </c>
      <c r="F81">
        <v>2019</v>
      </c>
      <c r="G81" t="str">
        <f t="shared" si="0"/>
        <v>Enero  2019</v>
      </c>
    </row>
    <row r="82" spans="5:7" x14ac:dyDescent="0.25">
      <c r="E82" t="s">
        <v>29</v>
      </c>
      <c r="F82">
        <v>2019</v>
      </c>
      <c r="G82" t="str">
        <f t="shared" si="0"/>
        <v>Febrero 2019</v>
      </c>
    </row>
    <row r="83" spans="5:7" x14ac:dyDescent="0.25">
      <c r="E83" t="s">
        <v>30</v>
      </c>
      <c r="F83">
        <v>2019</v>
      </c>
      <c r="G83" t="str">
        <f t="shared" si="0"/>
        <v>Marzo 2019</v>
      </c>
    </row>
    <row r="84" spans="5:7" x14ac:dyDescent="0.25">
      <c r="E84" t="s">
        <v>31</v>
      </c>
      <c r="F84">
        <v>2019</v>
      </c>
      <c r="G84" t="str">
        <f t="shared" si="0"/>
        <v>Abril 2019</v>
      </c>
    </row>
    <row r="85" spans="5:7" x14ac:dyDescent="0.25">
      <c r="E85" t="s">
        <v>32</v>
      </c>
      <c r="F85">
        <v>2019</v>
      </c>
      <c r="G85" t="str">
        <f t="shared" si="0"/>
        <v>Mayo 2019</v>
      </c>
    </row>
    <row r="86" spans="5:7" x14ac:dyDescent="0.25">
      <c r="E86" t="s">
        <v>33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34</v>
      </c>
      <c r="F87">
        <v>2019</v>
      </c>
      <c r="G87" t="str">
        <f t="shared" si="2"/>
        <v>Julio 2019</v>
      </c>
    </row>
    <row r="88" spans="5:7" x14ac:dyDescent="0.25">
      <c r="E88" t="s">
        <v>35</v>
      </c>
      <c r="F88">
        <v>2019</v>
      </c>
      <c r="G88" t="str">
        <f t="shared" si="2"/>
        <v>Agosto 2019</v>
      </c>
    </row>
    <row r="89" spans="5:7" x14ac:dyDescent="0.25">
      <c r="E89" t="s">
        <v>36</v>
      </c>
      <c r="F89">
        <v>2019</v>
      </c>
      <c r="G89" t="str">
        <f t="shared" si="2"/>
        <v>Septiembre 2019</v>
      </c>
    </row>
    <row r="90" spans="5:7" x14ac:dyDescent="0.25">
      <c r="E90" t="s">
        <v>37</v>
      </c>
      <c r="F90">
        <v>2019</v>
      </c>
      <c r="G90" t="str">
        <f t="shared" si="2"/>
        <v>Octubre 2019</v>
      </c>
    </row>
    <row r="91" spans="5:7" x14ac:dyDescent="0.25">
      <c r="E91" t="s">
        <v>38</v>
      </c>
      <c r="F91">
        <v>2019</v>
      </c>
      <c r="G91" t="str">
        <f t="shared" si="2"/>
        <v>Noviembre 2019</v>
      </c>
    </row>
    <row r="92" spans="5:7" x14ac:dyDescent="0.25">
      <c r="E92" t="s">
        <v>39</v>
      </c>
      <c r="F92">
        <v>2019</v>
      </c>
      <c r="G92" t="str">
        <f t="shared" si="2"/>
        <v>Diciembre 2019</v>
      </c>
    </row>
    <row r="93" spans="5:7" x14ac:dyDescent="0.25">
      <c r="E93" t="s">
        <v>28</v>
      </c>
      <c r="F93">
        <v>2020</v>
      </c>
      <c r="G93" t="str">
        <f t="shared" si="2"/>
        <v>Enero  2020</v>
      </c>
    </row>
    <row r="94" spans="5:7" x14ac:dyDescent="0.25">
      <c r="E94" t="s">
        <v>29</v>
      </c>
      <c r="F94">
        <v>2020</v>
      </c>
      <c r="G94" t="str">
        <f t="shared" si="2"/>
        <v>Febrero 2020</v>
      </c>
    </row>
    <row r="95" spans="5:7" x14ac:dyDescent="0.25">
      <c r="E95" t="s">
        <v>30</v>
      </c>
      <c r="F95">
        <v>2020</v>
      </c>
      <c r="G95" t="str">
        <f t="shared" si="2"/>
        <v>Marzo 2020</v>
      </c>
    </row>
    <row r="96" spans="5:7" x14ac:dyDescent="0.25">
      <c r="E96" t="s">
        <v>31</v>
      </c>
      <c r="F96">
        <v>2020</v>
      </c>
      <c r="G96" t="str">
        <f t="shared" si="2"/>
        <v>Abril 2020</v>
      </c>
    </row>
    <row r="97" spans="5:7" x14ac:dyDescent="0.25">
      <c r="E97" t="s">
        <v>32</v>
      </c>
      <c r="F97">
        <v>2020</v>
      </c>
      <c r="G97" t="str">
        <f t="shared" si="2"/>
        <v>Mayo 2020</v>
      </c>
    </row>
    <row r="98" spans="5:7" x14ac:dyDescent="0.25">
      <c r="E98" t="s">
        <v>33</v>
      </c>
      <c r="F98">
        <v>2020</v>
      </c>
      <c r="G98" t="str">
        <f t="shared" si="2"/>
        <v>Junio 2020</v>
      </c>
    </row>
    <row r="99" spans="5:7" x14ac:dyDescent="0.25">
      <c r="E99" t="s">
        <v>34</v>
      </c>
      <c r="F99">
        <v>2020</v>
      </c>
      <c r="G99" t="str">
        <f t="shared" si="2"/>
        <v>Julio 2020</v>
      </c>
    </row>
    <row r="100" spans="5:7" x14ac:dyDescent="0.25">
      <c r="E100" t="s">
        <v>35</v>
      </c>
      <c r="F100">
        <v>2020</v>
      </c>
      <c r="G100" t="str">
        <f t="shared" si="2"/>
        <v>Agosto 2020</v>
      </c>
    </row>
    <row r="101" spans="5:7" x14ac:dyDescent="0.25">
      <c r="E101" t="s">
        <v>36</v>
      </c>
      <c r="F101">
        <v>2020</v>
      </c>
      <c r="G101" t="str">
        <f t="shared" si="2"/>
        <v>Septiembre 2020</v>
      </c>
    </row>
    <row r="102" spans="5:7" x14ac:dyDescent="0.25">
      <c r="E102" t="s">
        <v>37</v>
      </c>
      <c r="F102">
        <v>2020</v>
      </c>
      <c r="G102" t="str">
        <f t="shared" si="2"/>
        <v>Octubre 2020</v>
      </c>
    </row>
    <row r="103" spans="5:7" x14ac:dyDescent="0.25">
      <c r="E103" t="s">
        <v>38</v>
      </c>
      <c r="F103">
        <v>2020</v>
      </c>
      <c r="G103" t="str">
        <f t="shared" si="2"/>
        <v>Noviembre 2020</v>
      </c>
    </row>
    <row r="104" spans="5:7" x14ac:dyDescent="0.25">
      <c r="E104" t="s">
        <v>39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O12"/>
  <sheetViews>
    <sheetView zoomScale="89" zoomScaleNormal="89" workbookViewId="0">
      <selection activeCell="B11" sqref="B11"/>
    </sheetView>
  </sheetViews>
  <sheetFormatPr defaultRowHeight="15" x14ac:dyDescent="0.25"/>
  <cols>
    <col min="1" max="1" width="12.7109375" style="45" customWidth="1"/>
    <col min="2" max="2" width="23.5703125" style="66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1" customFormat="1" ht="30" x14ac:dyDescent="0.25">
      <c r="A3" s="80" t="s">
        <v>201</v>
      </c>
      <c r="B3" s="80" t="s">
        <v>200</v>
      </c>
      <c r="C3" s="80" t="s">
        <v>192</v>
      </c>
      <c r="D3" s="80" t="s">
        <v>169</v>
      </c>
      <c r="E3" s="80" t="s">
        <v>170</v>
      </c>
      <c r="F3" s="80" t="s">
        <v>171</v>
      </c>
      <c r="G3" s="80" t="s">
        <v>172</v>
      </c>
      <c r="H3" s="80" t="s">
        <v>173</v>
      </c>
      <c r="I3" s="80" t="s">
        <v>193</v>
      </c>
      <c r="J3" s="80" t="s">
        <v>194</v>
      </c>
      <c r="K3" s="80" t="s">
        <v>195</v>
      </c>
      <c r="L3" s="80" t="s">
        <v>196</v>
      </c>
      <c r="M3" s="80" t="s">
        <v>197</v>
      </c>
      <c r="N3" s="80" t="s">
        <v>198</v>
      </c>
    </row>
    <row r="4" spans="1:15" ht="15" customHeight="1" x14ac:dyDescent="0.25">
      <c r="A4" s="124" t="s">
        <v>199</v>
      </c>
      <c r="B4" s="73" t="s">
        <v>189</v>
      </c>
      <c r="C4" s="74" t="str">
        <f>IFERROR(GETPIVOTDATA("Tiempo estipulado",PIVOT!$A$4,"Tipo de Solicitud","Página Web","MES",C3),"")</f>
        <v/>
      </c>
      <c r="D4" s="74">
        <f>IFERROR(GETPIVOTDATA("Tiempo estipulado",PIVOT!$A$4,"Tipo de Solicitud","Página Web","MES",D3),"")</f>
        <v>2</v>
      </c>
      <c r="E4" s="74">
        <f>IFERROR(GETPIVOTDATA("Tiempo estipulado",PIVOT!$A$4,"Tipo de Solicitud","Página Web","MES",E3),"")</f>
        <v>4</v>
      </c>
      <c r="F4" s="74" t="str">
        <f>IFERROR(GETPIVOTDATA("Tiempo estipulado",PIVOT!$A$4,"Tipo de Solicitud","Página Web","MES",F3),"")</f>
        <v/>
      </c>
      <c r="G4" s="74" t="str">
        <f>IFERROR(GETPIVOTDATA("Tiempo estipulado",PIVOT!$A$4,"Tipo de Solicitud","Página Web","MES",G3),"")</f>
        <v/>
      </c>
      <c r="H4" s="74">
        <f>IFERROR(GETPIVOTDATA("Tiempo estipulado",PIVOT!$A$4,"Tipo de Solicitud","Página Web","MES",H3),"")</f>
        <v>2</v>
      </c>
      <c r="I4" s="74" t="str">
        <f>IFERROR(GETPIVOTDATA("Tiempo estipulado",PIVOT!$A$4,"Tipo de Solicitud","Página Web","MES",I3),"")</f>
        <v/>
      </c>
      <c r="J4" s="74" t="str">
        <f>IFERROR(GETPIVOTDATA("Tiempo estipulado",PIVOT!$A$4,"Tipo de Solicitud","Página Web","MES",J3),"")</f>
        <v/>
      </c>
      <c r="K4" s="74" t="str">
        <f>IFERROR(GETPIVOTDATA("Tiempo estipulado",PIVOT!$A$4,"Tipo de Solicitud","Página Web","MES",K3),"")</f>
        <v/>
      </c>
      <c r="L4" s="74" t="str">
        <f>IFERROR(GETPIVOTDATA("Tiempo estipulado",PIVOT!$A$4,"Tipo de Solicitud","Página Web","MES",L3),"")</f>
        <v/>
      </c>
      <c r="M4" s="74" t="str">
        <f>IFERROR(GETPIVOTDATA("Tiempo estipulado",PIVOT!$A$4,"Tipo de Solicitud","Página Web","MES",M3),"")</f>
        <v/>
      </c>
      <c r="N4" s="74" t="str">
        <f>IFERROR(GETPIVOTDATA("Tiempo estipulado",PIVOT!$A$4,"Tipo de Solicitud","Página Web","MES",N3),"")</f>
        <v/>
      </c>
    </row>
    <row r="5" spans="1:15" x14ac:dyDescent="0.25">
      <c r="A5" s="124"/>
      <c r="B5" s="73" t="s">
        <v>214</v>
      </c>
      <c r="C5" s="74" t="str">
        <f>IFERROR(GETPIVOTDATA("Tiempo estipulado",PIVOT!$A$4,"Tipo de Solicitud","Página Web","MES",C3,"Cumplimiento","A TIEMPO"),"")</f>
        <v/>
      </c>
      <c r="D5" s="74">
        <f>IFERROR(GETPIVOTDATA("Tiempo estipulado",PIVOT!$A$4,"Tipo de Solicitud","Página Web","MES",D3,"Cumplimiento","A TIEMPO"),"")</f>
        <v>2</v>
      </c>
      <c r="E5" s="74">
        <f>IFERROR(GETPIVOTDATA("Tiempo estipulado",PIVOT!$A$4,"Tipo de Solicitud","Página Web","MES",E3,"Cumplimiento","A TIEMPO"),"")</f>
        <v>3</v>
      </c>
      <c r="F5" s="74" t="str">
        <f>IFERROR(GETPIVOTDATA("Tiempo estipulado",PIVOT!$A$4,"Tipo de Solicitud","Página Web","MES",F3,"Cumplimiento","A TIEMPO"),"")</f>
        <v/>
      </c>
      <c r="G5" s="74" t="str">
        <f>IFERROR(GETPIVOTDATA("Tiempo estipulado",PIVOT!$A$4,"Tipo de Solicitud","Página Web","MES",G3,"Cumplimiento","A TIEMPO"),"")</f>
        <v/>
      </c>
      <c r="H5" s="74">
        <f>IFERROR(GETPIVOTDATA("Tiempo estipulado",PIVOT!$A$4,"Tipo de Solicitud","Página Web","MES",H3,"Cumplimiento","A TIEMPO"),"")</f>
        <v>2</v>
      </c>
      <c r="I5" s="74" t="str">
        <f>IFERROR(GETPIVOTDATA("Tiempo estipulado",PIVOT!$A$4,"Tipo de Solicitud","Página Web","MES",I3,"Cumplimiento","A TIEMPO"),"")</f>
        <v/>
      </c>
      <c r="J5" s="74" t="str">
        <f>IFERROR(GETPIVOTDATA("Tiempo estipulado",PIVOT!$A$4,"Tipo de Solicitud","Página Web","MES",J3,"Cumplimiento","A TIEMPO"),"")</f>
        <v/>
      </c>
      <c r="K5" s="74" t="str">
        <f>IFERROR(GETPIVOTDATA("Tiempo estipulado",PIVOT!$A$4,"Tipo de Solicitud","Página Web","MES",K3,"Cumplimiento","A TIEMPO"),"")</f>
        <v/>
      </c>
      <c r="L5" s="74" t="str">
        <f>IFERROR(GETPIVOTDATA("Tiempo estipulado",PIVOT!$A$4,"Tipo de Solicitud","Página Web","MES",L3,"Cumplimiento","A TIEMPO"),"")</f>
        <v/>
      </c>
      <c r="M5" s="74" t="str">
        <f>IFERROR(GETPIVOTDATA("Tiempo estipulado",PIVOT!$A$4,"Tipo de Solicitud","Página Web","MES",M3,"Cumplimiento","A TIEMPO"),"")</f>
        <v/>
      </c>
      <c r="N5" s="74" t="str">
        <f>IFERROR(GETPIVOTDATA("Tiempo estipulado",PIVOT!$A$4,"Tipo de Solicitud","Página Web","MES",N3,"Cumplimiento","A TIEMPO"),"")</f>
        <v/>
      </c>
    </row>
    <row r="6" spans="1:15" ht="31.5" x14ac:dyDescent="0.25">
      <c r="A6" s="124"/>
      <c r="B6" s="75" t="s">
        <v>190</v>
      </c>
      <c r="C6" s="76" t="str">
        <f>+IFERROR(C5/C4,"")</f>
        <v/>
      </c>
      <c r="D6" s="76">
        <f>+IFERROR(D5/D4,"")</f>
        <v>1</v>
      </c>
      <c r="E6" s="76">
        <f>+IFERROR(E5/E4,"")</f>
        <v>0.75</v>
      </c>
      <c r="F6" s="76" t="str">
        <f t="shared" ref="F6:N6" si="0">+IFERROR(F5/F4,"")</f>
        <v/>
      </c>
      <c r="G6" s="76" t="str">
        <f t="shared" si="0"/>
        <v/>
      </c>
      <c r="H6" s="76">
        <f t="shared" si="0"/>
        <v>1</v>
      </c>
      <c r="I6" s="76" t="str">
        <f t="shared" si="0"/>
        <v/>
      </c>
      <c r="J6" s="76" t="str">
        <f t="shared" si="0"/>
        <v/>
      </c>
      <c r="K6" s="76" t="str">
        <f t="shared" si="0"/>
        <v/>
      </c>
      <c r="L6" s="76" t="str">
        <f t="shared" si="0"/>
        <v/>
      </c>
      <c r="M6" s="76" t="str">
        <f t="shared" si="0"/>
        <v/>
      </c>
      <c r="N6" s="76" t="str">
        <f t="shared" si="0"/>
        <v/>
      </c>
      <c r="O6" s="67"/>
    </row>
    <row r="7" spans="1:15" ht="15" customHeight="1" x14ac:dyDescent="0.25">
      <c r="A7" s="124" t="s">
        <v>4</v>
      </c>
      <c r="B7" s="73" t="s">
        <v>189</v>
      </c>
      <c r="C7" s="74" t="str">
        <f>IFERROR(GETPIVOTDATA("Tiempo estipulado",PIVOT!$A$4,"Tipo de Solicitud","Base de Datos","MES",C3),"")</f>
        <v/>
      </c>
      <c r="D7" s="74">
        <f>IFERROR(GETPIVOTDATA("Tiempo estipulado",PIVOT!$A$4,"Tipo de Solicitud","Base de Datos","MES",D3),"")</f>
        <v>2</v>
      </c>
      <c r="E7" s="74">
        <f>IFERROR(GETPIVOTDATA("Tiempo estipulado",PIVOT!$A$4,"Tipo de Solicitud","Base de Datos","MES",E3),"")</f>
        <v>3</v>
      </c>
      <c r="F7" s="74">
        <f>IFERROR(GETPIVOTDATA("Tiempo estipulado",PIVOT!$A$4,"Tipo de Solicitud","Base de Datos","MES",F3),"")</f>
        <v>3</v>
      </c>
      <c r="G7" s="74">
        <f>IFERROR(GETPIVOTDATA("Tiempo estipulado",PIVOT!$A$4,"Tipo de Solicitud","Base de Datos","MES",G3),"")</f>
        <v>1</v>
      </c>
      <c r="H7" s="74" t="str">
        <f>IFERROR(GETPIVOTDATA("Tiempo estipulado",PIVOT!$A$4,"Tipo de Solicitud","Base de Datos","MES",H3),"")</f>
        <v/>
      </c>
      <c r="I7" s="74" t="str">
        <f>IFERROR(GETPIVOTDATA("Tiempo estipulado",PIVOT!$A$4,"Tipo de Solicitud","Base de Datos","MES",I3),"")</f>
        <v/>
      </c>
      <c r="J7" s="74" t="str">
        <f>IFERROR(GETPIVOTDATA("Tiempo estipulado",PIVOT!$A$4,"Tipo de Solicitud","Base de Datos","MES",J3),"")</f>
        <v/>
      </c>
      <c r="K7" s="74" t="str">
        <f>IFERROR(GETPIVOTDATA("Tiempo estipulado",PIVOT!$A$4,"Tipo de Solicitud","Base de Datos","MES",K3),"")</f>
        <v/>
      </c>
      <c r="L7" s="74" t="str">
        <f>IFERROR(GETPIVOTDATA("Tiempo estipulado",PIVOT!$A$4,"Tipo de Solicitud","Base de Datos","MES",L3),"")</f>
        <v/>
      </c>
      <c r="M7" s="74" t="str">
        <f>IFERROR(GETPIVOTDATA("Tiempo estipulado",PIVOT!$A$4,"Tipo de Solicitud","Base de Datos","MES",M3),"")</f>
        <v/>
      </c>
      <c r="N7" s="74" t="str">
        <f>IFERROR(GETPIVOTDATA("Tiempo estipulado",PIVOT!$A$4,"Tipo de Solicitud","Base de Datos","MES",N3),"")</f>
        <v/>
      </c>
    </row>
    <row r="8" spans="1:15" ht="30" x14ac:dyDescent="0.25">
      <c r="A8" s="124"/>
      <c r="B8" s="73" t="s">
        <v>191</v>
      </c>
      <c r="C8" s="74" t="str">
        <f>IFERROR(GETPIVOTDATA("Tiempo estipulado",PIVOT!$A$4,"Tipo de Solicitud","Base de Datos","MES",C3,"Cumplimiento","A TIEMPO"),"")</f>
        <v/>
      </c>
      <c r="D8" s="74">
        <f>IFERROR(GETPIVOTDATA("Tiempo estipulado",PIVOT!$A$4,"Tipo de Solicitud","Base de Datos","MES",D3,"Cumplimiento","A TIEMPO"),"")</f>
        <v>2</v>
      </c>
      <c r="E8" s="74">
        <f>IFERROR(GETPIVOTDATA("Tiempo estipulado",PIVOT!$A$4,"Tipo de Solicitud","Base de Datos","MES",E3,"Cumplimiento","A TIEMPO"),"")</f>
        <v>3</v>
      </c>
      <c r="F8" s="74">
        <f>IFERROR(GETPIVOTDATA("Tiempo estipulado",PIVOT!$A$4,"Tipo de Solicitud","Base de Datos","MES",F3,"Cumplimiento","A TIEMPO"),"")</f>
        <v>3</v>
      </c>
      <c r="G8" s="74">
        <f>IFERROR(GETPIVOTDATA("Tiempo estipulado",PIVOT!$A$4,"Tipo de Solicitud","Base de Datos","MES",G3,"Cumplimiento","A TIEMPO"),"")</f>
        <v>1</v>
      </c>
      <c r="H8" s="74" t="str">
        <f>IFERROR(GETPIVOTDATA("Tiempo estipulado",PIVOT!$A$4,"Tipo de Solicitud","Base de Datos","MES",H3,"Cumplimiento","A TIEMPO"),"")</f>
        <v/>
      </c>
      <c r="I8" s="74" t="str">
        <f>IFERROR(GETPIVOTDATA("Tiempo estipulado",PIVOT!$A$4,"Tipo de Solicitud","Base de Datos","MES",I3,"Cumplimiento","A TIEMPO"),"")</f>
        <v/>
      </c>
      <c r="J8" s="74" t="str">
        <f>IFERROR(GETPIVOTDATA("Tiempo estipulado",PIVOT!$A$4,"Tipo de Solicitud","Base de Datos","MES",J3,"Cumplimiento","A TIEMPO"),"")</f>
        <v/>
      </c>
      <c r="K8" s="74" t="str">
        <f>IFERROR(GETPIVOTDATA("Tiempo estipulado",PIVOT!$A$4,"Tipo de Solicitud","Base de Datos","MES",K3,"Cumplimiento","A TIEMPO"),"")</f>
        <v/>
      </c>
      <c r="L8" s="74" t="str">
        <f>IFERROR(GETPIVOTDATA("Tiempo estipulado",PIVOT!$A$4,"Tipo de Solicitud","Base de Datos","MES",L3,"Cumplimiento","A TIEMPO"),"")</f>
        <v/>
      </c>
      <c r="M8" s="74" t="str">
        <f>IFERROR(GETPIVOTDATA("Tiempo estipulado",PIVOT!$A$4,"Tipo de Solicitud","Base de Datos","MES",M3,"Cumplimiento","A TIEMPO"),"")</f>
        <v/>
      </c>
      <c r="N8" s="74" t="str">
        <f>IFERROR(GETPIVOTDATA("Tiempo estipulado",PIVOT!$A$4,"Tipo de Solicitud","Base de Datos","MES",N3,"Cumplimiento","A TIEMPO"),"")</f>
        <v/>
      </c>
    </row>
    <row r="9" spans="1:15" ht="31.5" x14ac:dyDescent="0.25">
      <c r="A9" s="124"/>
      <c r="B9" s="75" t="s">
        <v>190</v>
      </c>
      <c r="C9" s="76" t="str">
        <f>+IFERROR(C8/C7,"")</f>
        <v/>
      </c>
      <c r="D9" s="76">
        <f>+IFERROR(D8/D7,"")</f>
        <v>1</v>
      </c>
      <c r="E9" s="76">
        <f>+IFERROR(E8/E7,"")</f>
        <v>1</v>
      </c>
      <c r="F9" s="76">
        <f t="shared" ref="F9:N9" si="1">+IFERROR(F8/F7,"")</f>
        <v>1</v>
      </c>
      <c r="G9" s="76">
        <f t="shared" si="1"/>
        <v>1</v>
      </c>
      <c r="H9" s="76" t="str">
        <f t="shared" si="1"/>
        <v/>
      </c>
      <c r="I9" s="76" t="str">
        <f t="shared" si="1"/>
        <v/>
      </c>
      <c r="J9" s="76" t="str">
        <f t="shared" si="1"/>
        <v/>
      </c>
      <c r="K9" s="76" t="str">
        <f t="shared" si="1"/>
        <v/>
      </c>
      <c r="L9" s="76" t="str">
        <f t="shared" si="1"/>
        <v/>
      </c>
      <c r="M9" s="76" t="str">
        <f t="shared" si="1"/>
        <v/>
      </c>
      <c r="N9" s="76" t="str">
        <f t="shared" si="1"/>
        <v/>
      </c>
    </row>
    <row r="10" spans="1:15" ht="15" customHeight="1" x14ac:dyDescent="0.25">
      <c r="A10" s="124" t="s">
        <v>5</v>
      </c>
      <c r="B10" s="73" t="s">
        <v>189</v>
      </c>
      <c r="C10" s="74" t="str">
        <f>IFERROR(GETPIVOTDATA("Tiempo estipulado",PIVOT!$A$4,"Tipo de Solicitud","Recursos Humanos","MES",C3),"")</f>
        <v/>
      </c>
      <c r="D10" s="74" t="str">
        <f>IFERROR(GETPIVOTDATA("Tiempo estipulado",PIVOT!$A$4,"Tipo de Solicitud","Recursos Humanos","MES",D3),"")</f>
        <v/>
      </c>
      <c r="E10" s="74" t="str">
        <f>IFERROR(GETPIVOTDATA("Tiempo estipulado",PIVOT!$A$4,"Tipo de Solicitud","Recursos Humanos","MES",E3),"")</f>
        <v/>
      </c>
      <c r="F10" s="74">
        <f>IFERROR(GETPIVOTDATA("Tiempo estipulado",PIVOT!$A$4,"Tipo de Solicitud","Recursos Humanos","MES",F3),"")</f>
        <v>5</v>
      </c>
      <c r="G10" s="74">
        <f>IFERROR(GETPIVOTDATA("Tiempo estipulado",PIVOT!$A$4,"Tipo de Solicitud","Recursos Humanos","MES",G3),"")</f>
        <v>1</v>
      </c>
      <c r="H10" s="74">
        <f>IFERROR(GETPIVOTDATA("Tiempo estipulado",PIVOT!$A$4,"Tipo de Solicitud","Recursos Humanos","MES",H3),"")</f>
        <v>1</v>
      </c>
      <c r="I10" s="74">
        <f>IFERROR(GETPIVOTDATA("Tiempo estipulado",PIVOT!$A$4,"Tipo de Solicitud","Recursos Humanos","MES",I3),"")</f>
        <v>2</v>
      </c>
      <c r="J10" s="74">
        <f>IFERROR(GETPIVOTDATA("Tiempo estipulado",PIVOT!$A$4,"Tipo de Solicitud","Recursos Humanos","MES",J3),"")</f>
        <v>1</v>
      </c>
      <c r="K10" s="74" t="str">
        <f>IFERROR(GETPIVOTDATA("Tiempo estipulado",PIVOT!$A$4,"Tipo de Solicitud","Recursos Humanos","MES",K3),"")</f>
        <v/>
      </c>
      <c r="L10" s="74" t="str">
        <f>IFERROR(GETPIVOTDATA("Tiempo estipulado",PIVOT!$A$4,"Tipo de Solicitud","Recursos Humanos","MES",L3),"")</f>
        <v/>
      </c>
      <c r="M10" s="74" t="str">
        <f>IFERROR(GETPIVOTDATA("Tiempo estipulado",PIVOT!$A$4,"Tipo de Solicitud","Recursos Humanos","MES",M3),"")</f>
        <v/>
      </c>
      <c r="N10" s="74" t="str">
        <f>IFERROR(GETPIVOTDATA("Tiempo estipulado",PIVOT!$A$4,"Tipo de Solicitud","Recursos Humanos","MES",N3),"")</f>
        <v/>
      </c>
    </row>
    <row r="11" spans="1:15" x14ac:dyDescent="0.25">
      <c r="A11" s="124"/>
      <c r="B11" s="73" t="s">
        <v>215</v>
      </c>
      <c r="C11" s="74" t="str">
        <f>IFERROR(+GETPIVOTDATA("Tiempo estipulado",PIVOT!$A$4,"Tipo de Solicitud","Recursos Humanos","MES",C3,"Cumplimiento","A TIEMPO"),"")</f>
        <v/>
      </c>
      <c r="D11" s="74" t="str">
        <f>IFERROR(+GETPIVOTDATA("Tiempo estipulado",PIVOT!$A$4,"Tipo de Solicitud","Recursos Humanos","MES",D3,"Cumplimiento","A TIEMPO"),"")</f>
        <v/>
      </c>
      <c r="E11" s="74" t="str">
        <f>IFERROR(+GETPIVOTDATA("Tiempo estipulado",PIVOT!$A$4,"Tipo de Solicitud","Recursos Humanos","MES",E3,"Cumplimiento","A TIEMPO"),"")</f>
        <v/>
      </c>
      <c r="F11" s="74">
        <f>IFERROR(+GETPIVOTDATA("Tiempo estipulado",PIVOT!$A$4,"Tipo de Solicitud","Recursos Humanos","MES",F3,"Cumplimiento","A TIEMPO"),"")</f>
        <v>4</v>
      </c>
      <c r="G11" s="74">
        <f>IFERROR(+GETPIVOTDATA("Tiempo estipulado",PIVOT!$A$4,"Tipo de Solicitud","Recursos Humanos","MES",G3,"Cumplimiento","A TIEMPO"),"")</f>
        <v>1</v>
      </c>
      <c r="H11" s="74">
        <f>IFERROR(+GETPIVOTDATA("Tiempo estipulado",PIVOT!$A$4,"Tipo de Solicitud","Recursos Humanos","MES",H3,"Cumplimiento","A TIEMPO"),"")</f>
        <v>1</v>
      </c>
      <c r="I11" s="74">
        <f>IFERROR(+GETPIVOTDATA("Tiempo estipulado",PIVOT!$A$4,"Tipo de Solicitud","Recursos Humanos","MES",I3,"Cumplimiento","A TIEMPO"),"")</f>
        <v>2</v>
      </c>
      <c r="J11" s="74">
        <f>IFERROR(+GETPIVOTDATA("Tiempo estipulado",PIVOT!$A$4,"Tipo de Solicitud","Recursos Humanos","MES",J3,"Cumplimiento","A TIEMPO"),"")</f>
        <v>1</v>
      </c>
      <c r="K11" s="74" t="str">
        <f>IFERROR(+GETPIVOTDATA("Tiempo estipulado",PIVOT!$A$4,"Tipo de Solicitud","Recursos Humanos","MES",K3,"Cumplimiento","A TIEMPO"),"")</f>
        <v/>
      </c>
      <c r="L11" s="74" t="str">
        <f>IFERROR(+GETPIVOTDATA("Tiempo estipulado",PIVOT!$A$4,"Tipo de Solicitud","Recursos Humanos","MES",L3,"Cumplimiento","A TIEMPO"),"")</f>
        <v/>
      </c>
      <c r="M11" s="74" t="str">
        <f>IFERROR(+GETPIVOTDATA("Tiempo estipulado",PIVOT!$A$4,"Tipo de Solicitud","Recursos Humanos","MES",M3,"Cumplimiento","A TIEMPO"),"")</f>
        <v/>
      </c>
      <c r="N11" s="74" t="str">
        <f>IFERROR(+GETPIVOTDATA("Tiempo estipulado",PIVOT!$A$4,"Tipo de Solicitud","Recursos Humanos","MES",N3,"Cumplimiento","A TIEMPO"),"")</f>
        <v/>
      </c>
    </row>
    <row r="12" spans="1:15" ht="31.5" x14ac:dyDescent="0.25">
      <c r="A12" s="124"/>
      <c r="B12" s="77" t="s">
        <v>190</v>
      </c>
      <c r="C12" s="78" t="str">
        <f>+IFERROR(C11/C10,"")</f>
        <v/>
      </c>
      <c r="D12" s="78" t="str">
        <f>+IFERROR(D11/D10,"")</f>
        <v/>
      </c>
      <c r="E12" s="78" t="str">
        <f>+IFERROR(E11/E10,"")</f>
        <v/>
      </c>
      <c r="F12" s="78">
        <f t="shared" ref="F12:N12" si="2">+IFERROR(F11/F10,"")</f>
        <v>0.8</v>
      </c>
      <c r="G12" s="78">
        <f t="shared" si="2"/>
        <v>1</v>
      </c>
      <c r="H12" s="78">
        <f t="shared" si="2"/>
        <v>1</v>
      </c>
      <c r="I12" s="78">
        <f t="shared" si="2"/>
        <v>1</v>
      </c>
      <c r="J12" s="78">
        <f t="shared" si="2"/>
        <v>1</v>
      </c>
      <c r="K12" s="78" t="str">
        <f t="shared" si="2"/>
        <v/>
      </c>
      <c r="L12" s="78" t="str">
        <f t="shared" si="2"/>
        <v/>
      </c>
      <c r="M12" s="78" t="str">
        <f t="shared" si="2"/>
        <v/>
      </c>
      <c r="N12" s="78" t="str">
        <f t="shared" si="2"/>
        <v/>
      </c>
    </row>
  </sheetData>
  <sheetProtection password="CF7B" sheet="1" objects="1" scenarios="1"/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0.28515625" customWidth="1"/>
    <col min="4" max="4" width="8.5703125" customWidth="1"/>
    <col min="5" max="5" width="14.7109375" customWidth="1"/>
    <col min="6" max="6" width="19.140625" customWidth="1"/>
    <col min="7" max="7" width="22.28515625" customWidth="1"/>
    <col min="8" max="8" width="11.28515625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19</v>
      </c>
      <c r="B3" s="5" t="s">
        <v>18</v>
      </c>
    </row>
    <row r="4" spans="1:8" x14ac:dyDescent="0.25">
      <c r="B4" t="s">
        <v>78</v>
      </c>
      <c r="E4" t="s">
        <v>185</v>
      </c>
      <c r="F4" t="s">
        <v>79</v>
      </c>
      <c r="G4" t="s">
        <v>186</v>
      </c>
      <c r="H4" t="s">
        <v>17</v>
      </c>
    </row>
    <row r="5" spans="1:8" x14ac:dyDescent="0.25">
      <c r="A5" s="5" t="s">
        <v>16</v>
      </c>
      <c r="B5" t="s">
        <v>11</v>
      </c>
      <c r="C5" t="s">
        <v>10</v>
      </c>
      <c r="D5" t="s">
        <v>27</v>
      </c>
      <c r="F5" t="s">
        <v>11</v>
      </c>
    </row>
    <row r="6" spans="1:8" x14ac:dyDescent="0.25">
      <c r="A6" s="54" t="s">
        <v>169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164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4" t="s">
        <v>179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4" t="s">
        <v>170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164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4" t="s">
        <v>180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4" t="s">
        <v>171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164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4" t="s">
        <v>182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4" t="s">
        <v>172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164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4" t="s">
        <v>183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4" t="s">
        <v>173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164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4" t="s">
        <v>184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4" t="s">
        <v>193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164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4" t="s">
        <v>213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4" t="s">
        <v>194</v>
      </c>
      <c r="B28" s="7"/>
      <c r="C28" s="7"/>
      <c r="D28" s="7"/>
      <c r="E28" s="7"/>
      <c r="F28" s="7"/>
      <c r="G28" s="7"/>
      <c r="H28" s="7"/>
    </row>
    <row r="29" spans="1:8" x14ac:dyDescent="0.25">
      <c r="A29" s="19" t="s">
        <v>164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 x14ac:dyDescent="0.25">
      <c r="A30" s="54" t="s">
        <v>220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 x14ac:dyDescent="0.25">
      <c r="A31" s="54" t="s">
        <v>17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6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7.28515625" bestFit="1" customWidth="1"/>
    <col min="4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19</v>
      </c>
      <c r="B4" s="5" t="s">
        <v>18</v>
      </c>
    </row>
    <row r="5" spans="1:4" x14ac:dyDescent="0.25">
      <c r="A5" s="5" t="s">
        <v>16</v>
      </c>
      <c r="B5" t="s">
        <v>78</v>
      </c>
      <c r="C5" t="s">
        <v>79</v>
      </c>
      <c r="D5" t="s">
        <v>17</v>
      </c>
    </row>
    <row r="6" spans="1:4" x14ac:dyDescent="0.25">
      <c r="A6" s="54" t="s">
        <v>169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5" t="s">
        <v>11</v>
      </c>
      <c r="B8" s="7">
        <v>2</v>
      </c>
      <c r="C8" s="7"/>
      <c r="D8" s="7">
        <v>2</v>
      </c>
    </row>
    <row r="9" spans="1:4" x14ac:dyDescent="0.25">
      <c r="A9" s="19" t="s">
        <v>177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5" t="s">
        <v>11</v>
      </c>
      <c r="B11" s="7">
        <v>2</v>
      </c>
      <c r="C11" s="7"/>
      <c r="D11" s="7">
        <v>2</v>
      </c>
    </row>
    <row r="12" spans="1:4" x14ac:dyDescent="0.25">
      <c r="A12" s="19" t="s">
        <v>178</v>
      </c>
      <c r="B12" s="7">
        <v>2</v>
      </c>
      <c r="C12" s="7"/>
      <c r="D12" s="7">
        <v>2</v>
      </c>
    </row>
    <row r="13" spans="1:4" x14ac:dyDescent="0.25">
      <c r="A13" s="54" t="s">
        <v>179</v>
      </c>
      <c r="B13" s="7">
        <v>4</v>
      </c>
      <c r="C13" s="7"/>
      <c r="D13" s="7">
        <v>4</v>
      </c>
    </row>
    <row r="14" spans="1:4" x14ac:dyDescent="0.25">
      <c r="A14" s="54" t="s">
        <v>170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5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177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5" t="s">
        <v>11</v>
      </c>
      <c r="B19" s="7">
        <v>3</v>
      </c>
      <c r="C19" s="7"/>
      <c r="D19" s="7">
        <v>3</v>
      </c>
    </row>
    <row r="20" spans="1:4" x14ac:dyDescent="0.25">
      <c r="A20" s="19" t="s">
        <v>178</v>
      </c>
      <c r="B20" s="7">
        <v>3</v>
      </c>
      <c r="C20" s="7"/>
      <c r="D20" s="7">
        <v>3</v>
      </c>
    </row>
    <row r="21" spans="1:4" x14ac:dyDescent="0.25">
      <c r="A21" s="54" t="s">
        <v>180</v>
      </c>
      <c r="B21" s="7">
        <v>6</v>
      </c>
      <c r="C21" s="7">
        <v>1</v>
      </c>
      <c r="D21" s="7">
        <v>7</v>
      </c>
    </row>
    <row r="22" spans="1:4" x14ac:dyDescent="0.25">
      <c r="A22" s="54" t="s">
        <v>171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5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181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5" t="s">
        <v>11</v>
      </c>
      <c r="B27" s="7">
        <v>3</v>
      </c>
      <c r="C27" s="7"/>
      <c r="D27" s="7">
        <v>3</v>
      </c>
    </row>
    <row r="28" spans="1:4" x14ac:dyDescent="0.25">
      <c r="A28" s="19" t="s">
        <v>178</v>
      </c>
      <c r="B28" s="7">
        <v>3</v>
      </c>
      <c r="C28" s="7"/>
      <c r="D28" s="7">
        <v>3</v>
      </c>
    </row>
    <row r="29" spans="1:4" x14ac:dyDescent="0.25">
      <c r="A29" s="54" t="s">
        <v>182</v>
      </c>
      <c r="B29" s="7">
        <v>7</v>
      </c>
      <c r="C29" s="7">
        <v>1</v>
      </c>
      <c r="D29" s="7">
        <v>8</v>
      </c>
    </row>
    <row r="30" spans="1:4" x14ac:dyDescent="0.25">
      <c r="A30" s="54" t="s">
        <v>172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5" t="s">
        <v>11</v>
      </c>
      <c r="B32" s="7">
        <v>1</v>
      </c>
      <c r="C32" s="7"/>
      <c r="D32" s="7">
        <v>1</v>
      </c>
    </row>
    <row r="33" spans="1:4" x14ac:dyDescent="0.25">
      <c r="A33" s="19" t="s">
        <v>181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5" t="s">
        <v>11</v>
      </c>
      <c r="B35" s="7">
        <v>1</v>
      </c>
      <c r="C35" s="7"/>
      <c r="D35" s="7">
        <v>1</v>
      </c>
    </row>
    <row r="36" spans="1:4" x14ac:dyDescent="0.25">
      <c r="A36" s="19" t="s">
        <v>178</v>
      </c>
      <c r="B36" s="7">
        <v>1</v>
      </c>
      <c r="C36" s="7"/>
      <c r="D36" s="7">
        <v>1</v>
      </c>
    </row>
    <row r="37" spans="1:4" x14ac:dyDescent="0.25">
      <c r="A37" s="54" t="s">
        <v>183</v>
      </c>
      <c r="B37" s="7">
        <v>2</v>
      </c>
      <c r="C37" s="7"/>
      <c r="D37" s="7">
        <v>2</v>
      </c>
    </row>
    <row r="38" spans="1:4" x14ac:dyDescent="0.25">
      <c r="A38" s="54" t="s">
        <v>173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5" t="s">
        <v>11</v>
      </c>
      <c r="B40" s="7">
        <v>1</v>
      </c>
      <c r="C40" s="7"/>
      <c r="D40" s="7">
        <v>1</v>
      </c>
    </row>
    <row r="41" spans="1:4" x14ac:dyDescent="0.25">
      <c r="A41" s="19" t="s">
        <v>181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5" t="s">
        <v>11</v>
      </c>
      <c r="B43" s="7">
        <v>2</v>
      </c>
      <c r="C43" s="7"/>
      <c r="D43" s="7">
        <v>2</v>
      </c>
    </row>
    <row r="44" spans="1:4" x14ac:dyDescent="0.25">
      <c r="A44" s="19" t="s">
        <v>177</v>
      </c>
      <c r="B44" s="7">
        <v>2</v>
      </c>
      <c r="C44" s="7"/>
      <c r="D44" s="7">
        <v>2</v>
      </c>
    </row>
    <row r="45" spans="1:4" x14ac:dyDescent="0.25">
      <c r="A45" s="54" t="s">
        <v>184</v>
      </c>
      <c r="B45" s="7">
        <v>3</v>
      </c>
      <c r="C45" s="7"/>
      <c r="D45" s="7">
        <v>3</v>
      </c>
    </row>
    <row r="46" spans="1:4" x14ac:dyDescent="0.25">
      <c r="A46" s="54" t="s">
        <v>193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5" t="s">
        <v>11</v>
      </c>
      <c r="B48" s="7">
        <v>2</v>
      </c>
      <c r="C48" s="7"/>
      <c r="D48" s="7">
        <v>2</v>
      </c>
    </row>
    <row r="49" spans="1:4" x14ac:dyDescent="0.25">
      <c r="A49" s="19" t="s">
        <v>181</v>
      </c>
      <c r="B49" s="7">
        <v>2</v>
      </c>
      <c r="C49" s="7"/>
      <c r="D49" s="7">
        <v>2</v>
      </c>
    </row>
    <row r="50" spans="1:4" x14ac:dyDescent="0.25">
      <c r="A50" s="54" t="s">
        <v>213</v>
      </c>
      <c r="B50" s="7">
        <v>2</v>
      </c>
      <c r="C50" s="7"/>
      <c r="D50" s="7">
        <v>2</v>
      </c>
    </row>
    <row r="51" spans="1:4" x14ac:dyDescent="0.25">
      <c r="A51" s="54" t="s">
        <v>194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5" t="s">
        <v>11</v>
      </c>
      <c r="B53" s="7">
        <v>1</v>
      </c>
      <c r="C53" s="7"/>
      <c r="D53" s="7">
        <v>1</v>
      </c>
    </row>
    <row r="54" spans="1:4" x14ac:dyDescent="0.25">
      <c r="A54" s="19" t="s">
        <v>181</v>
      </c>
      <c r="B54" s="7">
        <v>1</v>
      </c>
      <c r="C54" s="7"/>
      <c r="D54" s="7">
        <v>1</v>
      </c>
    </row>
    <row r="55" spans="1:4" x14ac:dyDescent="0.25">
      <c r="A55" s="54" t="s">
        <v>220</v>
      </c>
      <c r="B55" s="7">
        <v>1</v>
      </c>
      <c r="C55" s="7"/>
      <c r="D55" s="7">
        <v>1</v>
      </c>
    </row>
    <row r="56" spans="1:4" x14ac:dyDescent="0.25">
      <c r="A56" s="54" t="s">
        <v>17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Props1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BEF20F-D9DC-4729-8BB8-784868642B1C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e70f9678-d9a4-4cfa-8c44-20482d8adc97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ALIMENTACION</vt:lpstr>
      <vt:lpstr>OAI</vt:lpstr>
      <vt:lpstr>DATA VALIDATION</vt:lpstr>
      <vt:lpstr>SGC</vt:lpstr>
      <vt:lpstr>P-TRANSP.</vt:lpstr>
      <vt:lpstr>PIVOT</vt:lpstr>
      <vt:lpstr>Enero__2015</vt:lpstr>
      <vt:lpstr>Meses</vt:lpstr>
      <vt:lpstr>ALIMENTACION!Print_Titles</vt:lpstr>
      <vt:lpstr>tiempo</vt:lpstr>
      <vt:lpstr>Tiempo2</vt:lpstr>
    </vt:vector>
  </TitlesOfParts>
  <Company>TSS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Jose Arturo Julian</cp:lastModifiedBy>
  <cp:lastPrinted>2014-06-10T15:49:41Z</cp:lastPrinted>
  <dcterms:created xsi:type="dcterms:W3CDTF">2014-06-09T18:58:16Z</dcterms:created>
  <dcterms:modified xsi:type="dcterms:W3CDTF">2015-08-12T13:26:15Z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