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45" windowWidth="7245" windowHeight="787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G20" i="3" l="1"/>
  <c r="M10" i="2" l="1"/>
  <c r="L10" i="2"/>
  <c r="K10" i="2"/>
  <c r="J10" i="2"/>
  <c r="I10" i="2"/>
  <c r="H10" i="2"/>
  <c r="G24" i="3" l="1"/>
  <c r="G23" i="3"/>
  <c r="G22" i="3"/>
  <c r="G21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E5" i="8"/>
  <c r="K5" i="8"/>
  <c r="K8" i="8"/>
  <c r="I8" i="8"/>
  <c r="N10" i="8"/>
  <c r="F8" i="8"/>
  <c r="G10" i="8"/>
  <c r="G4" i="8"/>
  <c r="N7" i="8"/>
  <c r="D10" i="8"/>
  <c r="M8" i="8"/>
  <c r="J5" i="8"/>
  <c r="M4" i="8"/>
  <c r="M7" i="8"/>
  <c r="I10" i="8"/>
  <c r="G11" i="8"/>
  <c r="G7" i="8"/>
  <c r="H5" i="8"/>
  <c r="C10" i="8"/>
  <c r="F10" i="8"/>
  <c r="K7" i="8"/>
  <c r="J7" i="8"/>
  <c r="C7" i="8"/>
  <c r="G5" i="8"/>
  <c r="D8" i="8"/>
  <c r="F4" i="8"/>
  <c r="J10" i="8"/>
  <c r="K4" i="8"/>
  <c r="N8" i="8"/>
  <c r="D7" i="8"/>
  <c r="F11" i="8"/>
  <c r="L5" i="8"/>
  <c r="L8" i="8"/>
  <c r="E8" i="8"/>
  <c r="H11" i="8"/>
  <c r="E11" i="8"/>
  <c r="D11" i="8"/>
  <c r="D5" i="8"/>
  <c r="N4" i="8"/>
  <c r="L7" i="8"/>
  <c r="H7" i="8"/>
  <c r="H10" i="8"/>
  <c r="I5" i="8"/>
  <c r="C4" i="8"/>
  <c r="H8" i="8"/>
  <c r="K11" i="8"/>
  <c r="J8" i="8"/>
  <c r="N5" i="8"/>
  <c r="C8" i="8"/>
  <c r="L4" i="8"/>
  <c r="L10" i="8"/>
  <c r="F5" i="8"/>
  <c r="I11" i="8"/>
  <c r="N11" i="8"/>
  <c r="E4" i="8"/>
  <c r="J4" i="8"/>
  <c r="E10" i="8"/>
  <c r="I4" i="8"/>
  <c r="I7" i="8"/>
  <c r="C5" i="8"/>
  <c r="K10" i="8"/>
  <c r="F7" i="8"/>
  <c r="D4" i="8"/>
  <c r="E7" i="8"/>
  <c r="M11" i="8"/>
  <c r="G8" i="8"/>
  <c r="L11" i="8"/>
  <c r="J11" i="8"/>
  <c r="C11" i="8"/>
  <c r="H4" i="8"/>
  <c r="M5" i="8"/>
  <c r="M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L32" i="2"/>
  <c r="L31" i="2"/>
  <c r="L29" i="2"/>
  <c r="L25" i="2"/>
  <c r="L24" i="2"/>
  <c r="L23" i="2"/>
  <c r="L22" i="2"/>
  <c r="L30" i="2"/>
  <c r="L28" i="2"/>
  <c r="B7" i="3" l="1"/>
  <c r="H8" i="2"/>
  <c r="B8" i="3"/>
  <c r="H9" i="2"/>
  <c r="B6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F9" i="3" l="1"/>
  <c r="E9" i="3"/>
  <c r="C9" i="3"/>
  <c r="K7" i="2" s="1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I8" i="2" l="1"/>
  <c r="J8" i="2"/>
  <c r="K9" i="2"/>
  <c r="L9" i="2"/>
  <c r="M9" i="2"/>
  <c r="L7" i="2"/>
  <c r="M7" i="2"/>
  <c r="K8" i="2"/>
  <c r="L8" i="2"/>
  <c r="M8" i="2"/>
  <c r="I9" i="2"/>
  <c r="J9" i="2"/>
  <c r="I7" i="2"/>
  <c r="J7" i="2"/>
  <c r="R42" i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<sst xmlns="http://schemas.openxmlformats.org/spreadsheetml/2006/main" count="477" uniqueCount="223">
  <si>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</si>
  <si>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</si>
  <si>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</si>
  <si>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</si>
  <si>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</si>
  <si>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</si>
  <si>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</si>
  <si>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</si>
  <si>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</si>
  <si>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</si>
  <si>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</si>
  <si>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</si>
  <si>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</si>
  <si>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</si>
  <si>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</si>
  <si>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</si>
  <si>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</si>
  <si>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</si>
  <si>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</si>
  <si>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</si>
  <si>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</si>
  <si>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</si>
  <si>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</si>
  <si>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</si>
  <si>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</si>
  <si>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</si>
  <si>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</si>
  <si>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</si>
  <si>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</si>
  <si>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</si>
  <si>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</si>
  <si>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</si>
  <si>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</si>
  <si>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</si>
  <si>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</si>
  <si>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</si>
  <si>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</si>
  <si>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</si>
  <si>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</si>
  <si>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</si>
  <si>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</si>
  <si>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</si>
  <si>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</si>
  <si>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</si>
  <si>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</si>
  <si>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</si>
  <si>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</si>
  <si>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</si>
  <si>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</si>
  <si>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</si>
  <si>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</si>
  <si>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</si>
  <si>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</si>
  <si>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</si>
  <si>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</si>
  <si>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</si>
  <si>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</si>
  <si>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</si>
  <si>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</si>
  <si>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</si>
  <si>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</si>
  <si>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</si>
  <si>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</si>
  <si>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</si>
  <si>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</si>
  <si>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</si>
  <si>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</si>
  <si>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</si>
  <si>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</si>
  <si>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</si>
  <si>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</si>
  <si>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</si>
  <si>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</si>
  <si>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</si>
  <si>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</si>
  <si>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</si>
  <si>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</si>
  <si>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</si>
  <si>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</si>
  <si>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</si>
  <si>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</si>
  <si>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</si>
  <si>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</si>
  <si>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</si>
  <si>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</si>
  <si>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</si>
  <si>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</si>
  <si>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</si>
  <si>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</si>
  <si>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</si>
  <si>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</si>
  <si>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</si>
  <si>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</si>
  <si>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</si>
  <si>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</si>
  <si>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</si>
  <si>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</si>
  <si>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</si>
  <si>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</si>
  <si>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</si>
  <si>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</si>
  <si>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</si>
  <si>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</si>
  <si>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</si>
  <si>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</si>
  <si>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</si>
  <si>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</si>
  <si>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</si>
  <si>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</si>
  <si>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</si>
  <si>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</si>
  <si>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</si>
  <si>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</si>
  <si>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</si>
  <si>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</si>
  <si>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</si>
  <si>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</si>
  <si>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</si>
  <si>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</si>
  <si>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</si>
  <si>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</si>
  <si>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</si>
  <si>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</si>
  <si>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</si>
  <si>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</si>
  <si>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</si>
  <si>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</si>
  <si>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</si>
  <si>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</si>
  <si>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</si>
  <si>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</si>
  <si>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</si>
  <si>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</si>
  <si>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</si>
  <si>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</si>
  <si>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</si>
  <si>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</si>
  <si>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</si>
  <si>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</si>
  <si>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</si>
  <si>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</si>
  <si>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</si>
  <si>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</si>
  <si>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</si>
  <si>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</si>
  <si>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</si>
  <si>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</si>
  <si>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</si>
  <si>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</si>
  <si>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</si>
  <si>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</si>
  <si>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</si>
  <si>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</si>
  <si>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</si>
  <si>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</si>
  <si>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</si>
  <si>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</si>
  <si>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</si>
  <si>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</si>
  <si>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</si>
  <si>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</si>
  <si>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</si>
  <si>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</si>
  <si>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</si>
  <si>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</si>
  <si>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</si>
  <si>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</si>
  <si>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</si>
  <si>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</si>
  <si>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</si>
  <si>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</si>
  <si>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</si>
  <si>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</si>
  <si>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</si>
  <si>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</si>
  <si>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</si>
  <si>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</si>
  <si>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</si>
  <si>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</si>
  <si>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</si>
  <si>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</si>
  <si>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</si>
  <si>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</si>
  <si>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</si>
  <si>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</si>
  <si>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</si>
  <si>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</si>
  <si>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</si>
  <si>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</si>
  <si>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</si>
  <si>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</si>
  <si>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</si>
  <si>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</si>
  <si>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</si>
  <si>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</si>
  <si>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</si>
  <si>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</si>
  <si>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</si>
  <si>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</si>
  <si>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</si>
  <si>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</si>
  <si>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</si>
  <si>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</si>
  <si>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</si>
  <si>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</si>
  <si>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</si>
  <si>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</si>
  <si>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</si>
  <si>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</si>
  <si>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Etiquetas de fila</t>
  </si>
  <si>
    <t>Total general</t>
  </si>
  <si>
    <t>Total Página Web</t>
  </si>
  <si>
    <t>Total Base de Datos</t>
  </si>
  <si>
    <t>Total Febrero 2014</t>
  </si>
  <si>
    <t>Total Marzo 2014</t>
  </si>
  <si>
    <t>Total Recursos Humanos</t>
  </si>
  <si>
    <t>Total Abril 2014</t>
  </si>
  <si>
    <t>Total Mayo 2014</t>
  </si>
  <si>
    <t>Total Junio 2014</t>
  </si>
  <si>
    <t>Total Julio 2014</t>
  </si>
  <si>
    <t>Total Agosto 2014</t>
  </si>
  <si>
    <t>Total A TIEMPO</t>
  </si>
  <si>
    <t>Total FUERA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</si>
</sst>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2015</c:v>
                </c:pt>
                <c:pt idx="1">
                  <c:v>Noviembre 2015</c:v>
                </c:pt>
                <c:pt idx="2">
                  <c:v>Diciembre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0450688"/>
        <c:axId val="80452224"/>
      </c:barChart>
      <c:catAx>
        <c:axId val="804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52224"/>
        <c:crosses val="autoZero"/>
        <c:auto val="1"/>
        <c:lblAlgn val="ctr"/>
        <c:lblOffset val="100"/>
        <c:noMultiLvlLbl val="0"/>
      </c:catAx>
      <c:valAx>
        <c:axId val="8045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0450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171449</xdr:rowOff>
    </xdr:from>
    <xdr:to>
      <xdr:col>4</xdr:col>
      <xdr:colOff>1104899</xdr:colOff>
      <xdr:row>30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66675</xdr:rowOff>
        </xdr:from>
        <xdr:to>
          <xdr:col>6</xdr:col>
          <xdr:colOff>9525</xdr:colOff>
          <xdr:row>13</xdr:row>
          <xdr:rowOff>95250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374.416226041663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374.416226273148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21" sqref="G21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2015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VALIDATION'!$L30</f>
        <v>Octubre 2015</v>
      </c>
      <c r="C6" s="63">
        <v>2</v>
      </c>
      <c r="D6" s="63">
        <v>2</v>
      </c>
      <c r="E6" s="63">
        <v>0</v>
      </c>
      <c r="F6" s="63">
        <v>0</v>
      </c>
      <c r="G6" s="63">
        <v>0</v>
      </c>
    </row>
    <row r="7" spans="2:9" x14ac:dyDescent="0.25">
      <c r="B7" s="107" t="str">
        <f>'DATA VALIDATION'!$L31</f>
        <v>Noviembre 2015</v>
      </c>
      <c r="C7" s="63">
        <v>2</v>
      </c>
      <c r="D7" s="63">
        <v>2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VALIDATION'!$L32</f>
        <v>Diciembre 2015</v>
      </c>
      <c r="C8" s="63">
        <v>1</v>
      </c>
      <c r="D8" s="63">
        <v>1</v>
      </c>
      <c r="E8" s="63">
        <v>0</v>
      </c>
      <c r="F8" s="63">
        <v>0</v>
      </c>
      <c r="G8" s="64">
        <v>0</v>
      </c>
    </row>
    <row r="9" spans="2:9" ht="15.75" thickBot="1" x14ac:dyDescent="0.3">
      <c r="B9" s="113" t="s">
        <v>165</v>
      </c>
      <c r="C9" s="114">
        <f>+SUM(C6:C8)</f>
        <v>5</v>
      </c>
      <c r="D9" s="114">
        <f>SUM(D6:D8)</f>
        <v>5</v>
      </c>
      <c r="E9" s="114">
        <f>SUM(E6:E8)</f>
        <v>0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192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IF($F$16=TRUE,B6,"")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IF($F$16=TRUE,B7,"")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IF($F$16=TRUE,B8,"")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+IF($F$16=TRUE,C6,"")</f>
        <v/>
      </c>
      <c r="I31" s="90" t="str">
        <f t="shared" ref="I31:L31" si="0">+IF($F$16=TRUE,D6,"")</f>
        <v/>
      </c>
      <c r="J31" s="90" t="str">
        <f t="shared" si="0"/>
        <v/>
      </c>
      <c r="K31" s="90" t="str">
        <f t="shared" si="0"/>
        <v/>
      </c>
      <c r="L31" s="90" t="str">
        <f t="shared" si="0"/>
        <v/>
      </c>
    </row>
    <row r="32" spans="2:12" x14ac:dyDescent="0.25">
      <c r="H32" s="90" t="str">
        <f t="shared" ref="H32:H33" si="1">+IF($F$16=TRUE,C7,"")</f>
        <v/>
      </c>
      <c r="I32" s="90" t="str">
        <f t="shared" ref="I32:I33" si="2">+IF($F$16=TRUE,D7,"")</f>
        <v/>
      </c>
      <c r="J32" s="90" t="str">
        <f t="shared" ref="J32:J33" si="3">+IF($F$16=TRUE,E7,"")</f>
        <v/>
      </c>
      <c r="K32" s="90" t="str">
        <f t="shared" ref="K32:K33" si="4">+IF($F$16=TRUE,F7,"")</f>
        <v/>
      </c>
      <c r="L32" s="90" t="str">
        <f t="shared" ref="L32:L33" si="5">+IF($F$16=TRUE,G7,"")</f>
        <v/>
      </c>
    </row>
    <row r="33" spans="8:12" x14ac:dyDescent="0.25">
      <c r="H33" s="90" t="str">
        <f t="shared" si="1"/>
        <v/>
      </c>
      <c r="I33" s="90" t="str">
        <f t="shared" si="2"/>
        <v/>
      </c>
      <c r="J33" s="90" t="str">
        <f t="shared" si="3"/>
        <v/>
      </c>
      <c r="K33" s="90" t="str">
        <f t="shared" si="4"/>
        <v/>
      </c>
      <c r="L33" s="90" t="str">
        <f t="shared" si="5"/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66675</xdr:rowOff>
                  </from>
                  <to>
                    <xdr:col>6</xdr:col>
                    <xdr:colOff>9525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4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Octubre 2015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Noviembre 2015</v>
      </c>
      <c r="I8" s="90">
        <f>VLOOKUP($H8,OAI!$B$5:$G$8,2,FALSE)</f>
        <v>2</v>
      </c>
      <c r="J8" s="90">
        <f>VLOOKUP($H8,OAI!$B$5:$G$8,3,FALSE)</f>
        <v>2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Diciembre 2015</v>
      </c>
      <c r="I9" s="90">
        <f>VLOOKUP($H9,OAI!$B$5:$G$8,2,FALSE)</f>
        <v>1</v>
      </c>
      <c r="J9" s="90">
        <f>VLOOKUP($H9,OAI!$B$5:$G$8,3,FALSE)</f>
        <v>1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2015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221</v>
      </c>
      <c r="F4" t="s">
        <v>76</v>
      </c>
      <c r="G4" t="s">
        <v>222</v>
      </c>
      <c r="H4" t="s">
        <v>210</v>
      </c>
    </row>
    <row r="5" spans="1:8" x14ac:dyDescent="0.25">
      <c r="A5" s="5" t="s">
        <v>209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216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217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218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219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210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209</v>
      </c>
      <c r="B5" t="s">
        <v>75</v>
      </c>
      <c r="C5" t="s">
        <v>76</v>
      </c>
      <c r="D5" t="s">
        <v>210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211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212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211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212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215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212</v>
      </c>
      <c r="B28" s="7">
        <v>3</v>
      </c>
      <c r="C28" s="7"/>
      <c r="D28" s="7">
        <v>3</v>
      </c>
    </row>
    <row r="29" spans="1:4" x14ac:dyDescent="0.25">
      <c r="A29" s="54" t="s">
        <v>216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215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212</v>
      </c>
      <c r="B36" s="7">
        <v>1</v>
      </c>
      <c r="C36" s="7"/>
      <c r="D36" s="7">
        <v>1</v>
      </c>
    </row>
    <row r="37" spans="1:4" x14ac:dyDescent="0.25">
      <c r="A37" s="54" t="s">
        <v>217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215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211</v>
      </c>
      <c r="B44" s="7">
        <v>2</v>
      </c>
      <c r="C44" s="7"/>
      <c r="D44" s="7">
        <v>2</v>
      </c>
    </row>
    <row r="45" spans="1:4" x14ac:dyDescent="0.25">
      <c r="A45" s="54" t="s">
        <v>218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215</v>
      </c>
      <c r="B49" s="7">
        <v>2</v>
      </c>
      <c r="C49" s="7"/>
      <c r="D49" s="7">
        <v>2</v>
      </c>
    </row>
    <row r="50" spans="1:4" x14ac:dyDescent="0.25">
      <c r="A50" s="54" t="s">
        <v>219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215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210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2016-01-05T13:59:34Z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