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fCCPCuenta" sheetId="1" r:id="rId1"/>
    <sheet name="Definiciï¿½n" sheetId="2" r:id="rId2"/>
  </sheets>
  <definedNames>
    <definedName name="_xlnm.Print_Area" localSheetId="0">'RefCCPCuenta'!$A$1:$M$90</definedName>
    <definedName name="_xlnm.Print_Titles" localSheetId="0">'RefCCPCuenta'!$1:$10</definedName>
  </definedNames>
  <calcPr fullCalcOnLoad="1"/>
</workbook>
</file>

<file path=xl/sharedStrings.xml><?xml version="1.0" encoding="utf-8"?>
<sst xmlns="http://schemas.openxmlformats.org/spreadsheetml/2006/main" count="146" uniqueCount="129">
  <si>
    <t>Agrupaciones</t>
  </si>
  <si>
    <t>Devengado Aprobado</t>
  </si>
  <si>
    <t>Pres. Inicial</t>
  </si>
  <si>
    <t>2021/01-Enero</t>
  </si>
  <si>
    <t>2021/02-Febrero</t>
  </si>
  <si>
    <t>2021/03-Marzo</t>
  </si>
  <si>
    <t/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</si>
  <si>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</si>
  <si>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</si>
  <si>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</si>
  <si>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</si>
  <si>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</si>
  <si>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</si>
  <si>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</si>
  <si>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</si>
  <si>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</si>
  <si>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</si>
  <si>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</si>
  <si>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</si>
  <si>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</si>
  <si>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</si>
  <si>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</si>
  <si>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</si>
  <si>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</si>
  <si>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</si>
  <si>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</si>
  <si>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</si>
  <si>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</si>
  <si>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</si>
  <si>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</si>
  <si>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</si>
  <si>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</si>
  <si>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</si>
  <si>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</si>
  <si>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</si>
  <si>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</si>
  <si>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</si>
  <si>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</si>
  <si>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</si>
  <si>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</si>
  <si>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</si>
  <si>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</si>
  <si>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</si>
  <si>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</si>
  <si>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</si>
  <si>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</si>
  <si>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Estructura definida</t>
  </si>
  <si>
    <t>Usuario</t>
  </si>
  <si>
    <t>00109746750-Jesucita Feliz</t>
  </si>
  <si>
    <t>Reporte</t>
  </si>
  <si>
    <t>Reporte Dinámico Ejecución de Gastos X Presupuesto</t>
  </si>
  <si>
    <t>Titulo</t>
  </si>
  <si>
    <t>Reporte IGP02</t>
  </si>
  <si>
    <t>Eliminar Ceros</t>
  </si>
  <si>
    <t>S</t>
  </si>
  <si>
    <t>Agrupado</t>
  </si>
  <si>
    <t>[Capí­tulo, SubCapitulo, Unidad Ejecutora, Ref CCP Tipo, Ref CCP Concepto, Ref CCP Cuenta, Mes.Hist.Imputación]</t>
  </si>
  <si>
    <t>Columnas</t>
  </si>
  <si>
    <t>[Devengado Aprobado, Pres. Inicial]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</si>
  <si>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</si>
  <si>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</si>
  <si>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</si>
  <si>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</si>
  <si>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</si>
  <si>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>Tipo(s) Gasto</t>
  </si>
  <si>
    <t xml:space="preserve"> [Presupuestado] </t>
  </si>
  <si>
    <t>Fecha Gasto Histórico Registro</t>
  </si>
  <si>
    <t xml:space="preserve"> &gt;= 01/01/2021 00:00</t>
  </si>
  <si>
    <t xml:space="preserve"> &lt;= 31/07/2021 23:59</t>
  </si>
  <si>
    <t>-----------------&gt;F i l t r o   U s u a r i o  R e s t r i c c i o n e s  P o s i t i v a s&lt;-----------------</t>
  </si>
  <si>
    <t>UE Partidas Del Gasto</t>
  </si>
  <si>
    <t>2021-0207-01-01-0017-PROGRAMA DE MEDICAMENTOS ESENCIALES</t>
  </si>
  <si>
    <t>-----------------&gt;F i l t r o   U s u a r i o  R e s t r i c c i o n e s  N e g a t i v a s&lt;-----------------</t>
  </si>
  <si>
    <t>-----------------&gt;F i l t r o   S e g u r i d a d&lt;-----------------</t>
  </si>
  <si>
    <t>Entidad Contable</t>
  </si>
  <si>
    <t>3-Poder Ejecutivo</t>
  </si>
  <si>
    <t xml:space="preserve">2021/03-Abril </t>
  </si>
  <si>
    <t>Presupuesto Adicional Medicamento  Alto Costo</t>
  </si>
  <si>
    <t xml:space="preserve"> </t>
  </si>
  <si>
    <t>2.3.4-PRODUCTOS FARMACÉUTICOS (Alto Costo)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</si>
  <si>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</si>
  <si>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</si>
  <si>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</si>
  <si>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</si>
  <si>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</si>
  <si>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</si>
  <si>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</si>
  <si>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</si>
  <si>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</si>
  <si>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</si>
  <si>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</si>
  <si>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</si>
  <si>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</si>
  <si>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</si>
  <si>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</si>
  <si>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</si>
  <si>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</si>
  <si>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</si>
  <si>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</si>
  <si>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</si>
  <si>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</si>
  <si>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</si>
  <si>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</si>
  <si>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</si>
  <si>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</si>
  <si>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</si>
  <si>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</si>
  <si>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</si>
  <si>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</si>
  <si>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</si>
  <si>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</si>
  <si>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</si>
  <si>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</si>
  <si>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</si>
  <si>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</si>
  <si>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</si>
  <si>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t>[Ministerio de Salud Publica]</t>
  </si>
  <si>
    <t>Programa de Medicamentos Esenciales  Central de Apoyo Logistico  (PROMESECAL)</t>
  </si>
  <si>
    <t>Año [2021]</t>
  </si>
  <si>
    <t xml:space="preserve">Ejecución de Gastos y Aplicaciones Financieras </t>
  </si>
  <si>
    <t>En RD$</t>
  </si>
  <si>
    <t>Agosto 31/2021</t>
  </si>
  <si>
    <t>Fecha de Carga 01/09/2021 10:04:54 am</t>
  </si>
  <si>
    <t>2021/01-MAYO</t>
  </si>
  <si>
    <t>2021/02-JUNIO</t>
  </si>
  <si>
    <t>2021/02-JULIO</t>
  </si>
  <si>
    <t>2021/02-AGOSTO</t>
  </si>
  <si>
    <t>Fecha de registro: hasta el [02] de [Septiembre del [2021]</t>
  </si>
  <si>
    <t>Fecha de imputación: hasta el [31] de [Agosto] del [2021]</t>
  </si>
</sst>
</file>

<file path=xl/styles.xml><?xml version="1.0" encoding="utf-8"?>
<styleSheet xmlns="http://schemas.openxmlformats.org/spreadsheetml/2006/main">
  <numFmts count="1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53">
    <font>
      <sz val="10"/>
      <name val="Arial"/>
      <family val="0"/>
    </font>
    <font>
      <b/>
      <sz val="12"/>
      <name val="Arial"/>
      <family val="0"/>
    </font>
    <font>
      <sz val="9"/>
      <color indexed="8"/>
      <name val="Arial"/>
      <family val="0"/>
    </font>
    <font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71" fontId="48" fillId="34" borderId="11" xfId="46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171" fontId="4" fillId="0" borderId="0" xfId="0" applyNumberFormat="1" applyFont="1" applyAlignment="1">
      <alignment horizontal="right"/>
    </xf>
    <xf numFmtId="49" fontId="4" fillId="8" borderId="0" xfId="0" applyNumberFormat="1" applyFont="1" applyFill="1" applyAlignment="1">
      <alignment horizontal="left" wrapText="1"/>
    </xf>
    <xf numFmtId="171" fontId="4" fillId="8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horizontal="left" wrapText="1"/>
    </xf>
    <xf numFmtId="171" fontId="5" fillId="0" borderId="0" xfId="0" applyNumberFormat="1" applyFont="1" applyAlignment="1">
      <alignment horizontal="right"/>
    </xf>
    <xf numFmtId="0" fontId="49" fillId="35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71" fontId="6" fillId="0" borderId="0" xfId="46" applyFont="1" applyAlignment="1">
      <alignment horizontal="left" vertical="center" wrapText="1" indent="2"/>
    </xf>
    <xf numFmtId="49" fontId="7" fillId="8" borderId="0" xfId="0" applyNumberFormat="1" applyFont="1" applyFill="1" applyAlignment="1">
      <alignment horizontal="left" wrapText="1"/>
    </xf>
    <xf numFmtId="171" fontId="7" fillId="8" borderId="0" xfId="0" applyNumberFormat="1" applyFont="1" applyFill="1" applyAlignment="1">
      <alignment horizontal="right"/>
    </xf>
    <xf numFmtId="0" fontId="6" fillId="0" borderId="0" xfId="0" applyFont="1" applyAlignment="1">
      <alignment horizontal="left" vertical="center" wrapText="1" indent="2"/>
    </xf>
    <xf numFmtId="0" fontId="50" fillId="0" borderId="13" xfId="0" applyFont="1" applyBorder="1" applyAlignment="1">
      <alignment horizontal="left" vertical="center" wrapText="1"/>
    </xf>
    <xf numFmtId="171" fontId="50" fillId="0" borderId="13" xfId="46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171" fontId="50" fillId="0" borderId="0" xfId="46" applyFont="1" applyAlignment="1">
      <alignment horizontal="left" vertical="center" wrapText="1"/>
    </xf>
    <xf numFmtId="0" fontId="6" fillId="0" borderId="0" xfId="0" applyFont="1" applyAlignment="1">
      <alignment/>
    </xf>
    <xf numFmtId="171" fontId="6" fillId="0" borderId="0" xfId="46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172" fontId="10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71" fontId="49" fillId="36" borderId="12" xfId="46" applyFont="1" applyFill="1" applyBorder="1" applyAlignment="1">
      <alignment horizontal="left" vertical="center" wrapText="1"/>
    </xf>
    <xf numFmtId="0" fontId="49" fillId="36" borderId="12" xfId="0" applyFont="1" applyFill="1" applyBorder="1" applyAlignment="1">
      <alignment horizontal="left" vertical="center" wrapText="1"/>
    </xf>
    <xf numFmtId="172" fontId="9" fillId="8" borderId="0" xfId="0" applyNumberFormat="1" applyFont="1" applyFill="1" applyAlignment="1">
      <alignment/>
    </xf>
    <xf numFmtId="0" fontId="50" fillId="36" borderId="12" xfId="0" applyFont="1" applyFill="1" applyBorder="1" applyAlignment="1">
      <alignment horizontal="left" vertical="center" wrapText="1"/>
    </xf>
    <xf numFmtId="171" fontId="50" fillId="36" borderId="12" xfId="46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33" borderId="10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76200</xdr:rowOff>
    </xdr:from>
    <xdr:to>
      <xdr:col>1</xdr:col>
      <xdr:colOff>2428875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0</xdr:row>
      <xdr:rowOff>76200</xdr:rowOff>
    </xdr:from>
    <xdr:to>
      <xdr:col>12</xdr:col>
      <xdr:colOff>1181100</xdr:colOff>
      <xdr:row>3</xdr:row>
      <xdr:rowOff>114300</xdr:rowOff>
    </xdr:to>
    <xdr:pic>
      <xdr:nvPicPr>
        <xdr:cNvPr id="2" name="2 Imagen" descr="farmacia del pueb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73275" y="76200"/>
          <a:ext cx="2314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0"/>
  <sheetViews>
    <sheetView tabSelected="1" zoomScalePageLayoutView="0" workbookViewId="0" topLeftCell="A1">
      <selection activeCell="F1" sqref="F1:M16384"/>
    </sheetView>
  </sheetViews>
  <sheetFormatPr defaultColWidth="9.140625" defaultRowHeight="12.75"/>
  <cols>
    <col min="1" max="1" width="1.1484375" style="0" customWidth="1"/>
    <col min="2" max="2" width="58.00390625" style="3" customWidth="1"/>
    <col min="3" max="4" width="18.57421875" style="0" bestFit="1" customWidth="1"/>
    <col min="5" max="5" width="22.7109375" style="0" customWidth="1"/>
    <col min="6" max="6" width="17.57421875" style="0" bestFit="1" customWidth="1"/>
    <col min="7" max="11" width="16.8515625" style="0" bestFit="1" customWidth="1"/>
    <col min="12" max="12" width="17.7109375" style="0" bestFit="1" customWidth="1"/>
    <col min="13" max="13" width="18.57421875" style="0" bestFit="1" customWidth="1"/>
  </cols>
  <sheetData>
    <row r="1" spans="2:5" ht="6" customHeight="1">
      <c r="B1" s="24"/>
      <c r="C1" s="25"/>
      <c r="D1" s="25"/>
      <c r="E1" s="25"/>
    </row>
    <row r="2" spans="2:12" ht="20.25">
      <c r="B2" s="38" t="s">
        <v>116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2:12" ht="15.75" customHeight="1">
      <c r="B3" s="39" t="s">
        <v>117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18">
      <c r="B4" s="37" t="s">
        <v>118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8" customHeight="1">
      <c r="B5" s="40" t="s">
        <v>119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12" ht="15" customHeight="1">
      <c r="B6" s="41" t="s">
        <v>120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2:7" ht="15.75">
      <c r="B7" s="26" t="s">
        <v>121</v>
      </c>
      <c r="C7" s="27"/>
      <c r="D7" s="27"/>
      <c r="E7" s="27"/>
      <c r="F7" s="27"/>
      <c r="G7" s="4"/>
    </row>
    <row r="8" spans="2:7" ht="15">
      <c r="B8" s="29" t="s">
        <v>122</v>
      </c>
      <c r="C8" s="27"/>
      <c r="D8" s="27"/>
      <c r="E8" s="27"/>
      <c r="F8" s="27"/>
      <c r="G8" s="4"/>
    </row>
    <row r="9" spans="2:13" ht="31.5">
      <c r="B9" s="4"/>
      <c r="C9" s="4"/>
      <c r="D9" s="4"/>
      <c r="E9" s="4"/>
      <c r="F9" s="5" t="s">
        <v>3</v>
      </c>
      <c r="G9" s="5" t="s">
        <v>4</v>
      </c>
      <c r="H9" s="5" t="s">
        <v>5</v>
      </c>
      <c r="I9" s="5" t="s">
        <v>76</v>
      </c>
      <c r="J9" s="5" t="s">
        <v>123</v>
      </c>
      <c r="K9" s="5" t="s">
        <v>124</v>
      </c>
      <c r="L9" s="5" t="s">
        <v>125</v>
      </c>
      <c r="M9" s="5" t="s">
        <v>126</v>
      </c>
    </row>
    <row r="10" spans="2:13" ht="63">
      <c r="B10" s="5" t="s">
        <v>0</v>
      </c>
      <c r="C10" s="5" t="s">
        <v>1</v>
      </c>
      <c r="D10" s="5" t="s">
        <v>2</v>
      </c>
      <c r="E10" s="5" t="s">
        <v>77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  <c r="M10" s="5" t="s">
        <v>1</v>
      </c>
    </row>
    <row r="11" spans="2:13" ht="14.25">
      <c r="B11" s="6" t="s">
        <v>7</v>
      </c>
      <c r="C11" s="7">
        <f>SUM(F11:K11)</f>
        <v>2487570840.45</v>
      </c>
      <c r="D11" s="7">
        <v>4156294851</v>
      </c>
      <c r="E11" s="7">
        <f>E12</f>
        <v>1927839406.58</v>
      </c>
      <c r="F11" s="7">
        <f>SUM(F12)</f>
        <v>186595893.66</v>
      </c>
      <c r="G11" s="7">
        <f aca="true" t="shared" si="0" ref="G11:J14">SUM(G12)</f>
        <v>385315694.67999995</v>
      </c>
      <c r="H11" s="7">
        <f t="shared" si="0"/>
        <v>451970076.8</v>
      </c>
      <c r="I11" s="7">
        <f t="shared" si="0"/>
        <v>654246020.36</v>
      </c>
      <c r="J11" s="7">
        <f t="shared" si="0"/>
        <v>378811593.14</v>
      </c>
      <c r="K11" s="7">
        <v>430631561.81</v>
      </c>
      <c r="L11" s="30">
        <v>596588753.75</v>
      </c>
      <c r="M11" s="30">
        <v>1113624051.78</v>
      </c>
    </row>
    <row r="12" spans="2:13" ht="28.5">
      <c r="B12" s="6" t="s">
        <v>8</v>
      </c>
      <c r="C12" s="7">
        <f aca="true" t="shared" si="1" ref="C12:C75">SUM(F12:K12)</f>
        <v>2487570840.45</v>
      </c>
      <c r="D12" s="7">
        <v>4156294851</v>
      </c>
      <c r="E12" s="7">
        <f>E13</f>
        <v>1927839406.58</v>
      </c>
      <c r="F12" s="7">
        <f>SUM(F13)</f>
        <v>186595893.66</v>
      </c>
      <c r="G12" s="7">
        <f t="shared" si="0"/>
        <v>385315694.67999995</v>
      </c>
      <c r="H12" s="7">
        <f t="shared" si="0"/>
        <v>451970076.8</v>
      </c>
      <c r="I12" s="7">
        <f t="shared" si="0"/>
        <v>654246020.36</v>
      </c>
      <c r="J12" s="7">
        <f t="shared" si="0"/>
        <v>378811593.14</v>
      </c>
      <c r="K12" s="7">
        <v>430631561.81</v>
      </c>
      <c r="L12" s="30">
        <v>596588753.75</v>
      </c>
      <c r="M12" s="30">
        <v>1113624051.78</v>
      </c>
    </row>
    <row r="13" spans="2:13" ht="28.5">
      <c r="B13" s="6" t="s">
        <v>9</v>
      </c>
      <c r="C13" s="7">
        <f t="shared" si="1"/>
        <v>2487570840.45</v>
      </c>
      <c r="D13" s="7">
        <v>4156294851</v>
      </c>
      <c r="E13" s="7">
        <f>E14</f>
        <v>1927839406.58</v>
      </c>
      <c r="F13" s="7">
        <f>SUM(F14)</f>
        <v>186595893.66</v>
      </c>
      <c r="G13" s="7">
        <f t="shared" si="0"/>
        <v>385315694.67999995</v>
      </c>
      <c r="H13" s="7">
        <f t="shared" si="0"/>
        <v>451970076.8</v>
      </c>
      <c r="I13" s="7">
        <f t="shared" si="0"/>
        <v>654246020.36</v>
      </c>
      <c r="J13" s="7">
        <f t="shared" si="0"/>
        <v>378811593.14</v>
      </c>
      <c r="K13" s="7">
        <v>430631561.81</v>
      </c>
      <c r="L13" s="30">
        <v>596588753.75</v>
      </c>
      <c r="M13" s="30">
        <v>1113624051.78</v>
      </c>
    </row>
    <row r="14" spans="2:13" ht="14.25">
      <c r="B14" s="6" t="s">
        <v>10</v>
      </c>
      <c r="C14" s="7">
        <f t="shared" si="1"/>
        <v>2487570840.45</v>
      </c>
      <c r="D14" s="7">
        <v>4156294851</v>
      </c>
      <c r="E14" s="7">
        <f>E15</f>
        <v>1927839406.58</v>
      </c>
      <c r="F14" s="7">
        <f>SUM(F15)</f>
        <v>186595893.66</v>
      </c>
      <c r="G14" s="7">
        <f t="shared" si="0"/>
        <v>385315694.67999995</v>
      </c>
      <c r="H14" s="7">
        <f t="shared" si="0"/>
        <v>451970076.8</v>
      </c>
      <c r="I14" s="7">
        <f t="shared" si="0"/>
        <v>654246020.36</v>
      </c>
      <c r="J14" s="7">
        <f t="shared" si="0"/>
        <v>378811593.14</v>
      </c>
      <c r="K14" s="7">
        <v>430631561.81</v>
      </c>
      <c r="L14" s="30">
        <v>596588753.75</v>
      </c>
      <c r="M14" s="30">
        <v>1113624051.78</v>
      </c>
    </row>
    <row r="15" spans="2:13" ht="14.25">
      <c r="B15" s="6" t="s">
        <v>11</v>
      </c>
      <c r="C15" s="7">
        <f t="shared" si="1"/>
        <v>2487570840.45</v>
      </c>
      <c r="D15" s="7">
        <v>4156294851</v>
      </c>
      <c r="E15" s="7">
        <f>E31</f>
        <v>1927839406.58</v>
      </c>
      <c r="F15" s="7">
        <f>SUM(F16+F21+F31+F41+F49+F57+F65+F67+F70)</f>
        <v>186595893.66</v>
      </c>
      <c r="G15" s="7">
        <f>SUM(G16+G21+G31+G41+G49+G57+G65+G67+G70)</f>
        <v>385315694.67999995</v>
      </c>
      <c r="H15" s="7">
        <f>SUM(H16+H21+H31+H41+H49+H57+H65+H67+H70)</f>
        <v>451970076.8</v>
      </c>
      <c r="I15" s="7">
        <f>SUM(I16+I21+I31+I41+I49+I57+I65+I67+I70)</f>
        <v>654246020.36</v>
      </c>
      <c r="J15" s="7">
        <f>SUM(J16+J21+J31+J41+J49+J57+J65+J67+J70)</f>
        <v>378811593.14</v>
      </c>
      <c r="K15" s="7">
        <v>430631561.81</v>
      </c>
      <c r="L15" s="30">
        <v>596588753.75</v>
      </c>
      <c r="M15" s="30">
        <v>1113624051.78</v>
      </c>
    </row>
    <row r="16" spans="2:13" ht="14.25">
      <c r="B16" s="8" t="s">
        <v>12</v>
      </c>
      <c r="C16" s="9">
        <f t="shared" si="1"/>
        <v>386565528.65999997</v>
      </c>
      <c r="D16" s="9">
        <v>839458898</v>
      </c>
      <c r="E16" s="9"/>
      <c r="F16" s="9">
        <v>59444179.32</v>
      </c>
      <c r="G16" s="9">
        <f aca="true" t="shared" si="2" ref="G16:M16">G17+G18+G19+G20</f>
        <v>58650368.8</v>
      </c>
      <c r="H16" s="9">
        <f t="shared" si="2"/>
        <v>80627974.78</v>
      </c>
      <c r="I16" s="9">
        <f t="shared" si="2"/>
        <v>65076028.88</v>
      </c>
      <c r="J16" s="9">
        <f t="shared" si="2"/>
        <v>65704514.17</v>
      </c>
      <c r="K16" s="9">
        <f t="shared" si="2"/>
        <v>57062462.71</v>
      </c>
      <c r="L16" s="9">
        <f t="shared" si="2"/>
        <v>74233320.16</v>
      </c>
      <c r="M16" s="9">
        <f t="shared" si="2"/>
        <v>65483895.629999995</v>
      </c>
    </row>
    <row r="17" spans="2:13" ht="15">
      <c r="B17" s="10" t="s">
        <v>13</v>
      </c>
      <c r="C17" s="7">
        <v>47371262.5</v>
      </c>
      <c r="D17" s="11">
        <v>668429634</v>
      </c>
      <c r="E17" s="11"/>
      <c r="F17" s="11">
        <v>50126728.43</v>
      </c>
      <c r="G17" s="11">
        <v>49405434.25</v>
      </c>
      <c r="H17" s="11">
        <v>55423345.1</v>
      </c>
      <c r="I17" s="11">
        <v>55359813.75</v>
      </c>
      <c r="J17" s="11">
        <v>55919410.23</v>
      </c>
      <c r="K17" s="11">
        <v>47371262.5</v>
      </c>
      <c r="L17" s="31">
        <v>63177314.22</v>
      </c>
      <c r="M17" s="31">
        <v>55392239.98</v>
      </c>
    </row>
    <row r="18" spans="2:13" ht="15">
      <c r="B18" s="10" t="s">
        <v>14</v>
      </c>
      <c r="C18" s="7">
        <v>1868020</v>
      </c>
      <c r="D18" s="11">
        <v>70579836</v>
      </c>
      <c r="E18" s="11" t="s">
        <v>78</v>
      </c>
      <c r="F18" s="11">
        <v>1659920</v>
      </c>
      <c r="G18" s="11">
        <v>1707320</v>
      </c>
      <c r="H18" s="11">
        <v>16737270</v>
      </c>
      <c r="I18" s="11">
        <v>1879570</v>
      </c>
      <c r="J18" s="11">
        <v>2041751.52</v>
      </c>
      <c r="K18" s="11">
        <v>1868020</v>
      </c>
      <c r="L18" s="31">
        <v>2830559.55</v>
      </c>
      <c r="M18" s="31">
        <v>1907020</v>
      </c>
    </row>
    <row r="19" spans="2:13" ht="15">
      <c r="B19" s="10" t="s">
        <v>15</v>
      </c>
      <c r="C19" s="7">
        <f t="shared" si="1"/>
        <v>0</v>
      </c>
      <c r="D19" s="11">
        <v>1000000</v>
      </c>
      <c r="E19" s="11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31">
        <v>0</v>
      </c>
      <c r="M19" s="31">
        <v>0</v>
      </c>
    </row>
    <row r="20" spans="2:13" ht="15">
      <c r="B20" s="10" t="s">
        <v>16</v>
      </c>
      <c r="C20" s="7">
        <v>7823180.21</v>
      </c>
      <c r="D20" s="11">
        <v>99449428</v>
      </c>
      <c r="E20" s="11"/>
      <c r="F20" s="11">
        <v>7657530.89</v>
      </c>
      <c r="G20" s="11">
        <v>7537614.55</v>
      </c>
      <c r="H20" s="11">
        <v>8467359.68</v>
      </c>
      <c r="I20" s="11">
        <v>7836645.13</v>
      </c>
      <c r="J20" s="11">
        <v>7743352.42</v>
      </c>
      <c r="K20" s="11">
        <v>7823180.21</v>
      </c>
      <c r="L20" s="31">
        <v>8225446.39</v>
      </c>
      <c r="M20" s="31">
        <v>8184635.65</v>
      </c>
    </row>
    <row r="21" spans="2:13" ht="14.25">
      <c r="B21" s="8" t="s">
        <v>17</v>
      </c>
      <c r="C21" s="9">
        <f t="shared" si="1"/>
        <v>111115304.96999998</v>
      </c>
      <c r="D21" s="9">
        <v>324128463</v>
      </c>
      <c r="E21" s="9"/>
      <c r="F21" s="9">
        <v>9451143.04</v>
      </c>
      <c r="G21" s="9">
        <f aca="true" t="shared" si="3" ref="G21:M21">G22+G23+G24+G25+G26+G27+G28+G29+G30</f>
        <v>9173134.61</v>
      </c>
      <c r="H21" s="9">
        <f t="shared" si="3"/>
        <v>27955702.449999996</v>
      </c>
      <c r="I21" s="9">
        <f t="shared" si="3"/>
        <v>24405083.509999998</v>
      </c>
      <c r="J21" s="9">
        <f t="shared" si="3"/>
        <v>24941686.450000003</v>
      </c>
      <c r="K21" s="9">
        <f t="shared" si="3"/>
        <v>15188554.910000002</v>
      </c>
      <c r="L21" s="9">
        <f t="shared" si="3"/>
        <v>44306326.28</v>
      </c>
      <c r="M21" s="9">
        <f t="shared" si="3"/>
        <v>28232781.659999996</v>
      </c>
    </row>
    <row r="22" spans="2:13" ht="15">
      <c r="B22" s="10" t="s">
        <v>18</v>
      </c>
      <c r="C22" s="7">
        <f t="shared" si="1"/>
        <v>29627868.62</v>
      </c>
      <c r="D22" s="11">
        <v>66206320</v>
      </c>
      <c r="E22" s="11"/>
      <c r="F22" s="11">
        <v>4998186.22</v>
      </c>
      <c r="G22" s="11">
        <v>4717204.78</v>
      </c>
      <c r="H22" s="11">
        <v>4600754.69</v>
      </c>
      <c r="I22" s="11">
        <v>5089871.2</v>
      </c>
      <c r="J22" s="11">
        <v>5304534.25</v>
      </c>
      <c r="K22" s="11">
        <v>4917317.48</v>
      </c>
      <c r="L22" s="31">
        <v>6339592</v>
      </c>
      <c r="M22" s="31">
        <v>6188273.22</v>
      </c>
    </row>
    <row r="23" spans="2:13" ht="15">
      <c r="B23" s="10" t="s">
        <v>19</v>
      </c>
      <c r="C23" s="7">
        <f t="shared" si="1"/>
        <v>2958886.15</v>
      </c>
      <c r="D23" s="11">
        <v>5371865</v>
      </c>
      <c r="E23" s="11"/>
      <c r="F23" s="11">
        <v>0</v>
      </c>
      <c r="G23" s="11">
        <v>0</v>
      </c>
      <c r="H23" s="11">
        <v>309610.35</v>
      </c>
      <c r="I23" s="11">
        <v>2097220.44</v>
      </c>
      <c r="J23" s="11">
        <v>398250</v>
      </c>
      <c r="K23" s="11">
        <v>153805.36</v>
      </c>
      <c r="L23" s="31">
        <v>237306.11</v>
      </c>
      <c r="M23" s="31">
        <v>1158692.03</v>
      </c>
    </row>
    <row r="24" spans="2:13" ht="15">
      <c r="B24" s="10" t="s">
        <v>20</v>
      </c>
      <c r="C24" s="7">
        <f t="shared" si="1"/>
        <v>1445400</v>
      </c>
      <c r="D24" s="11">
        <v>7197600</v>
      </c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1445400</v>
      </c>
      <c r="L24" s="31">
        <v>554600</v>
      </c>
      <c r="M24" s="31">
        <v>0</v>
      </c>
    </row>
    <row r="25" spans="2:13" ht="15">
      <c r="B25" s="10" t="s">
        <v>21</v>
      </c>
      <c r="C25" s="7">
        <f t="shared" si="1"/>
        <v>286339</v>
      </c>
      <c r="D25" s="11">
        <v>1095000</v>
      </c>
      <c r="E25" s="11"/>
      <c r="F25" s="11">
        <v>0</v>
      </c>
      <c r="G25" s="11">
        <v>0</v>
      </c>
      <c r="H25" s="11">
        <v>143402</v>
      </c>
      <c r="I25" s="11">
        <v>0</v>
      </c>
      <c r="J25" s="11">
        <v>0</v>
      </c>
      <c r="K25" s="11">
        <v>142937</v>
      </c>
      <c r="L25" s="31">
        <v>238500</v>
      </c>
      <c r="M25" s="31">
        <v>10000</v>
      </c>
    </row>
    <row r="26" spans="2:13" ht="15">
      <c r="B26" s="10" t="s">
        <v>22</v>
      </c>
      <c r="C26" s="7">
        <f t="shared" si="1"/>
        <v>30412660.939999998</v>
      </c>
      <c r="D26" s="11">
        <v>53256828</v>
      </c>
      <c r="E26" s="11"/>
      <c r="F26" s="11">
        <v>4179504.76</v>
      </c>
      <c r="G26" s="11">
        <v>4034764.55</v>
      </c>
      <c r="H26" s="11">
        <v>8793267.52</v>
      </c>
      <c r="I26" s="11">
        <v>4228617.41</v>
      </c>
      <c r="J26" s="11">
        <v>5069370.72</v>
      </c>
      <c r="K26" s="11">
        <v>4107135.98</v>
      </c>
      <c r="L26" s="31">
        <v>26119217.84</v>
      </c>
      <c r="M26" s="31">
        <v>10777543.51</v>
      </c>
    </row>
    <row r="27" spans="2:13" ht="15">
      <c r="B27" s="10" t="s">
        <v>23</v>
      </c>
      <c r="C27" s="7">
        <f t="shared" si="1"/>
        <v>14383221.220000003</v>
      </c>
      <c r="D27" s="11">
        <v>22826081</v>
      </c>
      <c r="E27" s="11"/>
      <c r="F27" s="11">
        <v>256092.06</v>
      </c>
      <c r="G27" s="11">
        <v>324553.11</v>
      </c>
      <c r="H27" s="11">
        <v>328598.74</v>
      </c>
      <c r="I27" s="11">
        <v>9983783.88</v>
      </c>
      <c r="J27" s="11">
        <v>3068621.72</v>
      </c>
      <c r="K27" s="11">
        <v>421571.71</v>
      </c>
      <c r="L27" s="31">
        <v>2980252.01</v>
      </c>
      <c r="M27" s="31">
        <v>3029659.36</v>
      </c>
    </row>
    <row r="28" spans="2:13" ht="26.25">
      <c r="B28" s="10" t="s">
        <v>24</v>
      </c>
      <c r="C28" s="7">
        <f t="shared" si="1"/>
        <v>4746524.92</v>
      </c>
      <c r="D28" s="11">
        <v>77490756</v>
      </c>
      <c r="E28" s="11"/>
      <c r="F28" s="11">
        <v>0</v>
      </c>
      <c r="G28" s="11">
        <v>94252.17</v>
      </c>
      <c r="H28" s="11">
        <v>1337832.44</v>
      </c>
      <c r="I28" s="11">
        <v>261628.66</v>
      </c>
      <c r="J28" s="11">
        <v>3145677.97</v>
      </c>
      <c r="K28" s="11">
        <v>-92866.32</v>
      </c>
      <c r="L28" s="31">
        <v>2552670.63</v>
      </c>
      <c r="M28" s="31">
        <v>1165380.4</v>
      </c>
    </row>
    <row r="29" spans="2:13" ht="26.25">
      <c r="B29" s="10" t="s">
        <v>25</v>
      </c>
      <c r="C29" s="7">
        <f t="shared" si="1"/>
        <v>6134634.269999999</v>
      </c>
      <c r="D29" s="11">
        <v>45229017</v>
      </c>
      <c r="E29" s="11"/>
      <c r="F29" s="11">
        <v>17360</v>
      </c>
      <c r="G29" s="11">
        <v>2360</v>
      </c>
      <c r="H29" s="11">
        <v>3074477.13</v>
      </c>
      <c r="I29" s="11">
        <v>1119864.65</v>
      </c>
      <c r="J29" s="11">
        <v>1295642.19</v>
      </c>
      <c r="K29" s="11">
        <v>624930.3</v>
      </c>
      <c r="L29" s="31">
        <v>2862591.69</v>
      </c>
      <c r="M29" s="31">
        <v>4247645.94</v>
      </c>
    </row>
    <row r="30" spans="2:13" ht="15">
      <c r="B30" s="10" t="s">
        <v>26</v>
      </c>
      <c r="C30" s="7">
        <f t="shared" si="1"/>
        <v>21119769.849999998</v>
      </c>
      <c r="D30" s="11">
        <v>45454996</v>
      </c>
      <c r="E30" s="11"/>
      <c r="F30" s="11">
        <v>0</v>
      </c>
      <c r="G30" s="11">
        <v>0</v>
      </c>
      <c r="H30" s="11">
        <v>9367759.58</v>
      </c>
      <c r="I30" s="11">
        <v>1624097.27</v>
      </c>
      <c r="J30" s="11">
        <v>6659589.6</v>
      </c>
      <c r="K30" s="11">
        <v>3468323.4</v>
      </c>
      <c r="L30" s="31">
        <v>2421596</v>
      </c>
      <c r="M30" s="31">
        <v>1655587.2</v>
      </c>
    </row>
    <row r="31" spans="2:13" ht="14.25">
      <c r="B31" s="8" t="s">
        <v>27</v>
      </c>
      <c r="C31" s="9">
        <f t="shared" si="1"/>
        <v>1979912259.2799997</v>
      </c>
      <c r="D31" s="9">
        <v>2796599873</v>
      </c>
      <c r="E31" s="9">
        <f>SUM(E32:E40)</f>
        <v>1927839406.58</v>
      </c>
      <c r="F31" s="9">
        <v>117700571.3</v>
      </c>
      <c r="G31" s="9">
        <f aca="true" t="shared" si="4" ref="G31:L31">G32+G33+G34+G35+G37+G38+G39+G40</f>
        <v>317492191.27</v>
      </c>
      <c r="H31" s="9">
        <f t="shared" si="4"/>
        <v>337698498.78</v>
      </c>
      <c r="I31" s="9">
        <f t="shared" si="4"/>
        <v>563404416.4</v>
      </c>
      <c r="J31" s="9">
        <f t="shared" si="4"/>
        <v>287122188.62</v>
      </c>
      <c r="K31" s="9">
        <f t="shared" si="4"/>
        <v>356494392.90999997</v>
      </c>
      <c r="L31" s="9">
        <f t="shared" si="4"/>
        <v>478049107.31</v>
      </c>
      <c r="M31" s="9">
        <f>M32+M33+M34+M35+M36+M37+M38+M39+M40</f>
        <v>1018982178.71</v>
      </c>
    </row>
    <row r="32" spans="2:13" ht="15">
      <c r="B32" s="10" t="s">
        <v>28</v>
      </c>
      <c r="C32" s="7">
        <f t="shared" si="1"/>
        <v>1147900.31</v>
      </c>
      <c r="D32" s="11">
        <v>4652203</v>
      </c>
      <c r="E32" s="11"/>
      <c r="F32" s="11">
        <v>0</v>
      </c>
      <c r="G32" s="11">
        <v>0</v>
      </c>
      <c r="H32" s="11">
        <v>908202.48</v>
      </c>
      <c r="I32" s="11">
        <v>0</v>
      </c>
      <c r="J32" s="11">
        <v>203700</v>
      </c>
      <c r="K32" s="11">
        <v>35997.83</v>
      </c>
      <c r="L32" s="31">
        <v>220853.64</v>
      </c>
      <c r="M32" s="31">
        <v>86701.5</v>
      </c>
    </row>
    <row r="33" spans="2:13" ht="15">
      <c r="B33" s="10" t="s">
        <v>29</v>
      </c>
      <c r="C33" s="7">
        <f t="shared" si="1"/>
        <v>129427610.49</v>
      </c>
      <c r="D33" s="11">
        <v>6187994</v>
      </c>
      <c r="E33" s="11"/>
      <c r="F33" s="11">
        <v>0</v>
      </c>
      <c r="G33" s="11">
        <v>55191688.3</v>
      </c>
      <c r="H33" s="11">
        <v>15569442.39</v>
      </c>
      <c r="I33" s="11">
        <v>30998140</v>
      </c>
      <c r="J33" s="11">
        <v>27668339.8</v>
      </c>
      <c r="K33" s="11">
        <v>0</v>
      </c>
      <c r="L33" s="31">
        <v>61950</v>
      </c>
      <c r="M33" s="31">
        <v>14160</v>
      </c>
    </row>
    <row r="34" spans="2:13" ht="15">
      <c r="B34" s="10" t="s">
        <v>30</v>
      </c>
      <c r="C34" s="7">
        <f t="shared" si="1"/>
        <v>5137670.18</v>
      </c>
      <c r="D34" s="11">
        <v>9929864</v>
      </c>
      <c r="E34" s="11"/>
      <c r="F34" s="11">
        <v>0</v>
      </c>
      <c r="G34" s="11">
        <v>302080</v>
      </c>
      <c r="H34" s="11">
        <v>1805592.05</v>
      </c>
      <c r="I34" s="11">
        <v>143488</v>
      </c>
      <c r="J34" s="11">
        <v>37760</v>
      </c>
      <c r="K34" s="11">
        <v>2848750.13</v>
      </c>
      <c r="L34" s="31">
        <v>1011826.4</v>
      </c>
      <c r="M34" s="31">
        <v>22930798</v>
      </c>
    </row>
    <row r="35" spans="2:13" ht="15">
      <c r="B35" s="10" t="s">
        <v>31</v>
      </c>
      <c r="C35" s="7">
        <f t="shared" si="1"/>
        <v>960746757.3599999</v>
      </c>
      <c r="D35" s="11">
        <v>1816701894</v>
      </c>
      <c r="E35" s="11"/>
      <c r="F35" s="11">
        <v>78081180.66</v>
      </c>
      <c r="G35" s="11">
        <v>111641028.88</v>
      </c>
      <c r="H35" s="11">
        <v>219243895.42</v>
      </c>
      <c r="I35" s="11">
        <v>260259393.36</v>
      </c>
      <c r="J35" s="11">
        <v>138969735.42</v>
      </c>
      <c r="K35" s="11">
        <v>152551523.62</v>
      </c>
      <c r="L35" s="31">
        <v>207155873.76</v>
      </c>
      <c r="M35" s="31">
        <v>178800348.63</v>
      </c>
    </row>
    <row r="36" spans="2:13" ht="15">
      <c r="B36" s="10" t="s">
        <v>79</v>
      </c>
      <c r="C36" s="7">
        <f t="shared" si="1"/>
        <v>0</v>
      </c>
      <c r="D36" s="11"/>
      <c r="E36" s="11">
        <v>1927839406.58</v>
      </c>
      <c r="F36" s="11"/>
      <c r="G36" s="11"/>
      <c r="H36" s="11"/>
      <c r="I36" s="11"/>
      <c r="J36" s="11"/>
      <c r="K36" s="11"/>
      <c r="L36" s="31"/>
      <c r="M36" s="31">
        <v>326763487</v>
      </c>
    </row>
    <row r="37" spans="2:13" ht="15">
      <c r="B37" s="10" t="s">
        <v>32</v>
      </c>
      <c r="C37" s="7">
        <f t="shared" si="1"/>
        <v>1666203.76</v>
      </c>
      <c r="D37" s="11">
        <v>11828458</v>
      </c>
      <c r="E37" s="11"/>
      <c r="F37" s="11">
        <v>0</v>
      </c>
      <c r="G37" s="11">
        <v>0</v>
      </c>
      <c r="H37" s="11">
        <v>359904.59</v>
      </c>
      <c r="I37" s="11">
        <v>367570</v>
      </c>
      <c r="J37" s="11">
        <v>769124</v>
      </c>
      <c r="K37" s="11">
        <v>169605.17</v>
      </c>
      <c r="L37" s="31">
        <v>0</v>
      </c>
      <c r="M37" s="31">
        <v>4108480.15</v>
      </c>
    </row>
    <row r="38" spans="2:13" ht="15">
      <c r="B38" s="10" t="s">
        <v>33</v>
      </c>
      <c r="C38" s="7">
        <f t="shared" si="1"/>
        <v>208217.58000000002</v>
      </c>
      <c r="D38" s="11">
        <v>11573981</v>
      </c>
      <c r="E38" s="11"/>
      <c r="F38" s="11">
        <v>0</v>
      </c>
      <c r="G38" s="11">
        <v>0</v>
      </c>
      <c r="H38" s="11">
        <v>90603.86</v>
      </c>
      <c r="I38" s="11">
        <v>13077.94</v>
      </c>
      <c r="J38" s="11">
        <v>0</v>
      </c>
      <c r="K38" s="11">
        <v>104535.78</v>
      </c>
      <c r="L38" s="31">
        <v>91721.4</v>
      </c>
      <c r="M38" s="31">
        <v>107200.54</v>
      </c>
    </row>
    <row r="39" spans="2:13" ht="26.25">
      <c r="B39" s="10" t="s">
        <v>34</v>
      </c>
      <c r="C39" s="7">
        <f t="shared" si="1"/>
        <v>22253826.78</v>
      </c>
      <c r="D39" s="11">
        <v>52179632</v>
      </c>
      <c r="E39" s="11"/>
      <c r="F39" s="11">
        <v>0</v>
      </c>
      <c r="G39" s="11">
        <v>0</v>
      </c>
      <c r="H39" s="11">
        <v>36687.22</v>
      </c>
      <c r="I39" s="11">
        <v>3523.7</v>
      </c>
      <c r="J39" s="11">
        <v>0</v>
      </c>
      <c r="K39" s="11">
        <v>22213615.86</v>
      </c>
      <c r="L39" s="31">
        <v>5699208.81</v>
      </c>
      <c r="M39" s="31">
        <v>4365353.02</v>
      </c>
    </row>
    <row r="40" spans="2:13" ht="15">
      <c r="B40" s="10" t="s">
        <v>35</v>
      </c>
      <c r="C40" s="7">
        <f t="shared" si="1"/>
        <v>859324072.8199999</v>
      </c>
      <c r="D40" s="11">
        <v>883545847</v>
      </c>
      <c r="E40" s="11"/>
      <c r="F40" s="11">
        <v>39619390.64</v>
      </c>
      <c r="G40" s="11">
        <v>150357394.09</v>
      </c>
      <c r="H40" s="11">
        <v>99684170.77</v>
      </c>
      <c r="I40" s="11">
        <v>271619223.4</v>
      </c>
      <c r="J40" s="11">
        <v>119473529.4</v>
      </c>
      <c r="K40" s="11">
        <v>178570364.52</v>
      </c>
      <c r="L40" s="31">
        <v>263807673.3</v>
      </c>
      <c r="M40" s="31">
        <v>481805649.87</v>
      </c>
    </row>
    <row r="41" spans="2:13" ht="14.25">
      <c r="B41" s="12" t="s">
        <v>80</v>
      </c>
      <c r="C41" s="9">
        <f t="shared" si="1"/>
        <v>0</v>
      </c>
      <c r="D41" s="32">
        <v>0</v>
      </c>
      <c r="E41" s="32"/>
      <c r="F41" s="32">
        <f aca="true" t="shared" si="5" ref="F41:G56">SUM(G41:Q41)</f>
        <v>0</v>
      </c>
      <c r="G41" s="32">
        <f t="shared" si="5"/>
        <v>0</v>
      </c>
      <c r="H41" s="32">
        <f aca="true" t="shared" si="6" ref="H41:M56">SUM(J41:S41)</f>
        <v>0</v>
      </c>
      <c r="I41" s="32">
        <f t="shared" si="6"/>
        <v>0</v>
      </c>
      <c r="J41" s="32">
        <f t="shared" si="6"/>
        <v>0</v>
      </c>
      <c r="K41" s="32">
        <f t="shared" si="6"/>
        <v>0</v>
      </c>
      <c r="L41" s="32">
        <f t="shared" si="6"/>
        <v>0</v>
      </c>
      <c r="M41" s="32">
        <f t="shared" si="6"/>
        <v>0</v>
      </c>
    </row>
    <row r="42" spans="2:13" ht="14.25">
      <c r="B42" s="13" t="s">
        <v>81</v>
      </c>
      <c r="C42" s="7">
        <f t="shared" si="1"/>
        <v>0</v>
      </c>
      <c r="D42" s="14">
        <v>0</v>
      </c>
      <c r="E42" s="14"/>
      <c r="F42" s="14">
        <f t="shared" si="5"/>
        <v>0</v>
      </c>
      <c r="G42" s="14">
        <f t="shared" si="5"/>
        <v>0</v>
      </c>
      <c r="H42" s="14">
        <f t="shared" si="6"/>
        <v>0</v>
      </c>
      <c r="I42" s="14">
        <f t="shared" si="6"/>
        <v>0</v>
      </c>
      <c r="J42" s="14">
        <f t="shared" si="6"/>
        <v>0</v>
      </c>
      <c r="K42" s="14">
        <f t="shared" si="6"/>
        <v>0</v>
      </c>
      <c r="L42" s="14">
        <f t="shared" si="6"/>
        <v>0</v>
      </c>
      <c r="M42" s="14">
        <f t="shared" si="6"/>
        <v>0</v>
      </c>
    </row>
    <row r="43" spans="2:13" ht="25.5">
      <c r="B43" s="13" t="s">
        <v>82</v>
      </c>
      <c r="C43" s="7">
        <f t="shared" si="1"/>
        <v>0</v>
      </c>
      <c r="D43" s="14">
        <v>0</v>
      </c>
      <c r="E43" s="14"/>
      <c r="F43" s="14">
        <f t="shared" si="5"/>
        <v>0</v>
      </c>
      <c r="G43" s="14">
        <f t="shared" si="5"/>
        <v>0</v>
      </c>
      <c r="H43" s="14">
        <f t="shared" si="6"/>
        <v>0</v>
      </c>
      <c r="I43" s="14">
        <f t="shared" si="6"/>
        <v>0</v>
      </c>
      <c r="J43" s="14">
        <f t="shared" si="6"/>
        <v>0</v>
      </c>
      <c r="K43" s="14">
        <f t="shared" si="6"/>
        <v>0</v>
      </c>
      <c r="L43" s="14">
        <f t="shared" si="6"/>
        <v>0</v>
      </c>
      <c r="M43" s="14">
        <f t="shared" si="6"/>
        <v>0</v>
      </c>
    </row>
    <row r="44" spans="2:13" ht="25.5">
      <c r="B44" s="13" t="s">
        <v>83</v>
      </c>
      <c r="C44" s="7">
        <f t="shared" si="1"/>
        <v>0</v>
      </c>
      <c r="D44" s="14">
        <v>0</v>
      </c>
      <c r="E44" s="14"/>
      <c r="F44" s="14">
        <f t="shared" si="5"/>
        <v>0</v>
      </c>
      <c r="G44" s="14">
        <f t="shared" si="5"/>
        <v>0</v>
      </c>
      <c r="H44" s="14">
        <f t="shared" si="6"/>
        <v>0</v>
      </c>
      <c r="I44" s="14">
        <f t="shared" si="6"/>
        <v>0</v>
      </c>
      <c r="J44" s="14">
        <f t="shared" si="6"/>
        <v>0</v>
      </c>
      <c r="K44" s="14">
        <f t="shared" si="6"/>
        <v>0</v>
      </c>
      <c r="L44" s="14">
        <f t="shared" si="6"/>
        <v>0</v>
      </c>
      <c r="M44" s="14">
        <f t="shared" si="6"/>
        <v>0</v>
      </c>
    </row>
    <row r="45" spans="2:13" ht="25.5">
      <c r="B45" s="13" t="s">
        <v>84</v>
      </c>
      <c r="C45" s="7">
        <f t="shared" si="1"/>
        <v>0</v>
      </c>
      <c r="D45" s="14">
        <v>0</v>
      </c>
      <c r="E45" s="14"/>
      <c r="F45" s="14">
        <f t="shared" si="5"/>
        <v>0</v>
      </c>
      <c r="G45" s="14">
        <f t="shared" si="5"/>
        <v>0</v>
      </c>
      <c r="H45" s="14">
        <f t="shared" si="6"/>
        <v>0</v>
      </c>
      <c r="I45" s="14">
        <f t="shared" si="6"/>
        <v>0</v>
      </c>
      <c r="J45" s="14">
        <f t="shared" si="6"/>
        <v>0</v>
      </c>
      <c r="K45" s="14">
        <f t="shared" si="6"/>
        <v>0</v>
      </c>
      <c r="L45" s="14">
        <f t="shared" si="6"/>
        <v>0</v>
      </c>
      <c r="M45" s="14">
        <f t="shared" si="6"/>
        <v>0</v>
      </c>
    </row>
    <row r="46" spans="2:13" ht="25.5">
      <c r="B46" s="13" t="s">
        <v>85</v>
      </c>
      <c r="C46" s="7">
        <f t="shared" si="1"/>
        <v>0</v>
      </c>
      <c r="D46" s="14">
        <v>0</v>
      </c>
      <c r="E46" s="14"/>
      <c r="F46" s="14">
        <f t="shared" si="5"/>
        <v>0</v>
      </c>
      <c r="G46" s="14">
        <f t="shared" si="5"/>
        <v>0</v>
      </c>
      <c r="H46" s="14">
        <f t="shared" si="6"/>
        <v>0</v>
      </c>
      <c r="I46" s="14">
        <f t="shared" si="6"/>
        <v>0</v>
      </c>
      <c r="J46" s="14">
        <f t="shared" si="6"/>
        <v>0</v>
      </c>
      <c r="K46" s="14">
        <f t="shared" si="6"/>
        <v>0</v>
      </c>
      <c r="L46" s="14">
        <f t="shared" si="6"/>
        <v>0</v>
      </c>
      <c r="M46" s="14">
        <f t="shared" si="6"/>
        <v>0</v>
      </c>
    </row>
    <row r="47" spans="2:13" ht="14.25">
      <c r="B47" s="13" t="s">
        <v>86</v>
      </c>
      <c r="C47" s="7">
        <f t="shared" si="1"/>
        <v>0</v>
      </c>
      <c r="D47" s="14">
        <v>0</v>
      </c>
      <c r="E47" s="14"/>
      <c r="F47" s="14">
        <f t="shared" si="5"/>
        <v>0</v>
      </c>
      <c r="G47" s="14">
        <f t="shared" si="5"/>
        <v>0</v>
      </c>
      <c r="H47" s="14">
        <f t="shared" si="6"/>
        <v>0</v>
      </c>
      <c r="I47" s="14">
        <f t="shared" si="6"/>
        <v>0</v>
      </c>
      <c r="J47" s="14">
        <f t="shared" si="6"/>
        <v>0</v>
      </c>
      <c r="K47" s="14">
        <f t="shared" si="6"/>
        <v>0</v>
      </c>
      <c r="L47" s="14">
        <f t="shared" si="6"/>
        <v>0</v>
      </c>
      <c r="M47" s="14">
        <f t="shared" si="6"/>
        <v>0</v>
      </c>
    </row>
    <row r="48" spans="2:13" ht="25.5">
      <c r="B48" s="13" t="s">
        <v>87</v>
      </c>
      <c r="C48" s="7">
        <f t="shared" si="1"/>
        <v>0</v>
      </c>
      <c r="D48" s="14">
        <v>0</v>
      </c>
      <c r="E48" s="14"/>
      <c r="F48" s="14">
        <f t="shared" si="5"/>
        <v>0</v>
      </c>
      <c r="G48" s="14">
        <f t="shared" si="5"/>
        <v>0</v>
      </c>
      <c r="H48" s="14">
        <f t="shared" si="6"/>
        <v>0</v>
      </c>
      <c r="I48" s="14">
        <f t="shared" si="6"/>
        <v>0</v>
      </c>
      <c r="J48" s="14">
        <f t="shared" si="6"/>
        <v>0</v>
      </c>
      <c r="K48" s="14">
        <f t="shared" si="6"/>
        <v>0</v>
      </c>
      <c r="L48" s="14">
        <f t="shared" si="6"/>
        <v>0</v>
      </c>
      <c r="M48" s="14">
        <f t="shared" si="6"/>
        <v>0</v>
      </c>
    </row>
    <row r="49" spans="2:13" ht="15">
      <c r="B49" s="33" t="s">
        <v>88</v>
      </c>
      <c r="C49" s="9">
        <f t="shared" si="1"/>
        <v>0</v>
      </c>
      <c r="D49" s="32">
        <v>0</v>
      </c>
      <c r="E49" s="32"/>
      <c r="F49" s="32">
        <f t="shared" si="5"/>
        <v>0</v>
      </c>
      <c r="G49" s="32">
        <f t="shared" si="5"/>
        <v>0</v>
      </c>
      <c r="H49" s="32">
        <f t="shared" si="6"/>
        <v>0</v>
      </c>
      <c r="I49" s="32">
        <f t="shared" si="6"/>
        <v>0</v>
      </c>
      <c r="J49" s="32">
        <f t="shared" si="6"/>
        <v>0</v>
      </c>
      <c r="K49" s="32">
        <f t="shared" si="6"/>
        <v>0</v>
      </c>
      <c r="L49" s="34"/>
      <c r="M49" s="34"/>
    </row>
    <row r="50" spans="2:13" ht="14.25">
      <c r="B50" s="13" t="s">
        <v>89</v>
      </c>
      <c r="C50" s="7">
        <f t="shared" si="1"/>
        <v>0</v>
      </c>
      <c r="D50" s="14">
        <v>0</v>
      </c>
      <c r="E50" s="14"/>
      <c r="F50" s="14">
        <f t="shared" si="5"/>
        <v>0</v>
      </c>
      <c r="G50" s="14">
        <f t="shared" si="5"/>
        <v>0</v>
      </c>
      <c r="H50" s="14">
        <f t="shared" si="6"/>
        <v>0</v>
      </c>
      <c r="I50" s="14">
        <f t="shared" si="6"/>
        <v>0</v>
      </c>
      <c r="J50" s="14">
        <f t="shared" si="6"/>
        <v>0</v>
      </c>
      <c r="K50" s="14">
        <f t="shared" si="6"/>
        <v>0</v>
      </c>
      <c r="L50" s="14">
        <f t="shared" si="6"/>
        <v>0</v>
      </c>
      <c r="M50" s="14">
        <f t="shared" si="6"/>
        <v>0</v>
      </c>
    </row>
    <row r="51" spans="2:13" ht="25.5">
      <c r="B51" s="13" t="s">
        <v>90</v>
      </c>
      <c r="C51" s="7">
        <f t="shared" si="1"/>
        <v>0</v>
      </c>
      <c r="D51" s="14">
        <v>0</v>
      </c>
      <c r="E51" s="14"/>
      <c r="F51" s="14">
        <f t="shared" si="5"/>
        <v>0</v>
      </c>
      <c r="G51" s="14">
        <f t="shared" si="5"/>
        <v>0</v>
      </c>
      <c r="H51" s="14">
        <f t="shared" si="6"/>
        <v>0</v>
      </c>
      <c r="I51" s="14">
        <f t="shared" si="6"/>
        <v>0</v>
      </c>
      <c r="J51" s="14">
        <f t="shared" si="6"/>
        <v>0</v>
      </c>
      <c r="K51" s="14">
        <f t="shared" si="6"/>
        <v>0</v>
      </c>
      <c r="L51" s="14">
        <f t="shared" si="6"/>
        <v>0</v>
      </c>
      <c r="M51" s="14">
        <f t="shared" si="6"/>
        <v>0</v>
      </c>
    </row>
    <row r="52" spans="2:13" ht="25.5">
      <c r="B52" s="13" t="s">
        <v>91</v>
      </c>
      <c r="C52" s="7">
        <f t="shared" si="1"/>
        <v>0</v>
      </c>
      <c r="D52" s="14">
        <v>0</v>
      </c>
      <c r="E52" s="14"/>
      <c r="F52" s="14">
        <f t="shared" si="5"/>
        <v>0</v>
      </c>
      <c r="G52" s="14">
        <f t="shared" si="5"/>
        <v>0</v>
      </c>
      <c r="H52" s="14">
        <f t="shared" si="6"/>
        <v>0</v>
      </c>
      <c r="I52" s="14">
        <f t="shared" si="6"/>
        <v>0</v>
      </c>
      <c r="J52" s="14">
        <f t="shared" si="6"/>
        <v>0</v>
      </c>
      <c r="K52" s="14">
        <f t="shared" si="6"/>
        <v>0</v>
      </c>
      <c r="L52" s="14">
        <f t="shared" si="6"/>
        <v>0</v>
      </c>
      <c r="M52" s="14">
        <f t="shared" si="6"/>
        <v>0</v>
      </c>
    </row>
    <row r="53" spans="2:13" ht="25.5">
      <c r="B53" s="13" t="s">
        <v>92</v>
      </c>
      <c r="C53" s="7">
        <f t="shared" si="1"/>
        <v>0</v>
      </c>
      <c r="D53" s="14">
        <v>0</v>
      </c>
      <c r="E53" s="14"/>
      <c r="F53" s="14">
        <f t="shared" si="5"/>
        <v>0</v>
      </c>
      <c r="G53" s="14">
        <f t="shared" si="5"/>
        <v>0</v>
      </c>
      <c r="H53" s="14">
        <f t="shared" si="6"/>
        <v>0</v>
      </c>
      <c r="I53" s="14">
        <f t="shared" si="6"/>
        <v>0</v>
      </c>
      <c r="J53" s="14">
        <f t="shared" si="6"/>
        <v>0</v>
      </c>
      <c r="K53" s="14">
        <f t="shared" si="6"/>
        <v>0</v>
      </c>
      <c r="L53" s="14">
        <f t="shared" si="6"/>
        <v>0</v>
      </c>
      <c r="M53" s="14">
        <f t="shared" si="6"/>
        <v>0</v>
      </c>
    </row>
    <row r="54" spans="2:13" ht="25.5">
      <c r="B54" s="13" t="s">
        <v>93</v>
      </c>
      <c r="C54" s="7">
        <f t="shared" si="1"/>
        <v>0</v>
      </c>
      <c r="D54" s="14">
        <v>0</v>
      </c>
      <c r="E54" s="14"/>
      <c r="F54" s="14">
        <f t="shared" si="5"/>
        <v>0</v>
      </c>
      <c r="G54" s="14">
        <f t="shared" si="5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</row>
    <row r="55" spans="2:13" ht="14.25">
      <c r="B55" s="13" t="s">
        <v>94</v>
      </c>
      <c r="C55" s="7">
        <f t="shared" si="1"/>
        <v>0</v>
      </c>
      <c r="D55" s="14">
        <v>0</v>
      </c>
      <c r="E55" s="14"/>
      <c r="F55" s="14">
        <f t="shared" si="5"/>
        <v>0</v>
      </c>
      <c r="G55" s="14">
        <f t="shared" si="5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</row>
    <row r="56" spans="2:13" ht="25.5">
      <c r="B56" s="13" t="s">
        <v>95</v>
      </c>
      <c r="C56" s="7">
        <f t="shared" si="1"/>
        <v>0</v>
      </c>
      <c r="D56" s="14">
        <v>0</v>
      </c>
      <c r="E56" s="14"/>
      <c r="F56" s="14">
        <f t="shared" si="5"/>
        <v>0</v>
      </c>
      <c r="G56" s="14">
        <f t="shared" si="5"/>
        <v>0</v>
      </c>
      <c r="H56" s="14">
        <f t="shared" si="6"/>
        <v>0</v>
      </c>
      <c r="I56" s="14">
        <f t="shared" si="6"/>
        <v>0</v>
      </c>
      <c r="J56" s="14">
        <f t="shared" si="6"/>
        <v>0</v>
      </c>
      <c r="K56" s="14">
        <f t="shared" si="6"/>
        <v>0</v>
      </c>
      <c r="L56" s="14">
        <f t="shared" si="6"/>
        <v>0</v>
      </c>
      <c r="M56" s="14">
        <f t="shared" si="6"/>
        <v>0</v>
      </c>
    </row>
    <row r="57" spans="2:13" ht="14.25">
      <c r="B57" s="8" t="s">
        <v>36</v>
      </c>
      <c r="C57" s="9">
        <f t="shared" si="1"/>
        <v>4327977.72</v>
      </c>
      <c r="D57" s="9">
        <v>146967617</v>
      </c>
      <c r="E57" s="9"/>
      <c r="F57" s="9">
        <v>0</v>
      </c>
      <c r="G57" s="9">
        <v>0</v>
      </c>
      <c r="H57" s="9">
        <f aca="true" t="shared" si="7" ref="H57:M57">H58+H59+H60+H61+H62+H63+H64</f>
        <v>3453123.6</v>
      </c>
      <c r="I57" s="9">
        <f t="shared" si="7"/>
        <v>874854.12</v>
      </c>
      <c r="J57" s="9">
        <f t="shared" si="7"/>
        <v>0</v>
      </c>
      <c r="K57" s="9">
        <f t="shared" si="7"/>
        <v>0</v>
      </c>
      <c r="L57" s="9">
        <f t="shared" si="7"/>
        <v>0</v>
      </c>
      <c r="M57" s="9">
        <f t="shared" si="7"/>
        <v>380648.98</v>
      </c>
    </row>
    <row r="58" spans="2:13" ht="14.25">
      <c r="B58" s="10" t="s">
        <v>37</v>
      </c>
      <c r="C58" s="7">
        <f t="shared" si="1"/>
        <v>1467850.3399999999</v>
      </c>
      <c r="D58" s="11">
        <v>56169765</v>
      </c>
      <c r="E58" s="11"/>
      <c r="F58" s="11">
        <v>0</v>
      </c>
      <c r="G58" s="11">
        <v>0</v>
      </c>
      <c r="H58" s="11">
        <v>686611.52</v>
      </c>
      <c r="I58" s="11">
        <v>781238.82</v>
      </c>
      <c r="J58" s="11">
        <v>0</v>
      </c>
      <c r="K58" s="11">
        <v>0</v>
      </c>
      <c r="L58" s="11">
        <v>0</v>
      </c>
      <c r="M58" s="11">
        <v>380648.98</v>
      </c>
    </row>
    <row r="59" spans="2:13" ht="25.5">
      <c r="B59" s="10" t="s">
        <v>38</v>
      </c>
      <c r="C59" s="7">
        <f t="shared" si="1"/>
        <v>0</v>
      </c>
      <c r="D59" s="11">
        <v>100000</v>
      </c>
      <c r="E59" s="11"/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</row>
    <row r="60" spans="2:13" ht="14.25">
      <c r="B60" s="10" t="s">
        <v>39</v>
      </c>
      <c r="C60" s="7">
        <f t="shared" si="1"/>
        <v>0</v>
      </c>
      <c r="D60" s="11">
        <v>77200</v>
      </c>
      <c r="E60" s="11"/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</row>
    <row r="61" spans="2:13" ht="25.5">
      <c r="B61" s="10" t="s">
        <v>40</v>
      </c>
      <c r="C61" s="7">
        <f t="shared" si="1"/>
        <v>690000</v>
      </c>
      <c r="D61" s="11">
        <v>21135544</v>
      </c>
      <c r="E61" s="11"/>
      <c r="F61" s="11">
        <v>0</v>
      </c>
      <c r="G61" s="11">
        <v>0</v>
      </c>
      <c r="H61" s="11">
        <v>690000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</row>
    <row r="62" spans="2:13" ht="14.25">
      <c r="B62" s="10" t="s">
        <v>41</v>
      </c>
      <c r="C62" s="7">
        <f t="shared" si="1"/>
        <v>93615.3</v>
      </c>
      <c r="D62" s="11">
        <v>13199053</v>
      </c>
      <c r="E62" s="11"/>
      <c r="F62" s="11">
        <v>0</v>
      </c>
      <c r="G62" s="11">
        <v>0</v>
      </c>
      <c r="H62" s="11">
        <v>0</v>
      </c>
      <c r="I62" s="11">
        <v>93615.3</v>
      </c>
      <c r="J62" s="11">
        <v>0</v>
      </c>
      <c r="K62" s="11">
        <v>0</v>
      </c>
      <c r="L62" s="11">
        <v>0</v>
      </c>
      <c r="M62" s="11">
        <v>0</v>
      </c>
    </row>
    <row r="63" spans="2:13" ht="14.25">
      <c r="B63" s="10" t="s">
        <v>42</v>
      </c>
      <c r="C63" s="7">
        <f t="shared" si="1"/>
        <v>0</v>
      </c>
      <c r="D63" s="11">
        <v>180055</v>
      </c>
      <c r="E63" s="11"/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</row>
    <row r="64" spans="2:13" ht="14.25">
      <c r="B64" s="10" t="s">
        <v>43</v>
      </c>
      <c r="C64" s="7">
        <f t="shared" si="1"/>
        <v>2076512.08</v>
      </c>
      <c r="D64" s="11">
        <v>56106000</v>
      </c>
      <c r="E64" s="11"/>
      <c r="F64" s="11">
        <v>0</v>
      </c>
      <c r="G64" s="11">
        <v>0</v>
      </c>
      <c r="H64" s="11">
        <v>2076512.08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</row>
    <row r="65" spans="2:13" ht="14.25">
      <c r="B65" s="15" t="s">
        <v>44</v>
      </c>
      <c r="C65" s="9">
        <f t="shared" si="1"/>
        <v>5649769.82</v>
      </c>
      <c r="D65" s="16">
        <v>49140000</v>
      </c>
      <c r="E65" s="16"/>
      <c r="F65" s="16">
        <v>0</v>
      </c>
      <c r="G65" s="16">
        <v>0</v>
      </c>
      <c r="H65" s="16">
        <f aca="true" t="shared" si="8" ref="H65:M65">H66</f>
        <v>2234777.19</v>
      </c>
      <c r="I65" s="16">
        <f t="shared" si="8"/>
        <v>485637.45</v>
      </c>
      <c r="J65" s="16">
        <f t="shared" si="8"/>
        <v>1043203.9</v>
      </c>
      <c r="K65" s="16">
        <f t="shared" si="8"/>
        <v>1886151.28</v>
      </c>
      <c r="L65" s="16">
        <f t="shared" si="8"/>
        <v>0</v>
      </c>
      <c r="M65" s="16">
        <f t="shared" si="8"/>
        <v>544546.8</v>
      </c>
    </row>
    <row r="66" spans="2:13" ht="14.25">
      <c r="B66" s="10" t="s">
        <v>45</v>
      </c>
      <c r="C66" s="7">
        <f t="shared" si="1"/>
        <v>5649769.82</v>
      </c>
      <c r="D66" s="11">
        <v>49140000</v>
      </c>
      <c r="E66" s="11"/>
      <c r="F66" s="11">
        <v>0</v>
      </c>
      <c r="G66" s="11">
        <v>0</v>
      </c>
      <c r="H66" s="11">
        <v>2234777.19</v>
      </c>
      <c r="I66" s="11">
        <v>485637.45</v>
      </c>
      <c r="J66" s="11">
        <v>1043203.9</v>
      </c>
      <c r="K66" s="11">
        <v>1886151.28</v>
      </c>
      <c r="L66" s="11"/>
      <c r="M66" s="11">
        <v>544546.8</v>
      </c>
    </row>
    <row r="67" spans="2:13" ht="28.5">
      <c r="B67" s="33" t="s">
        <v>96</v>
      </c>
      <c r="C67" s="9">
        <f t="shared" si="1"/>
        <v>0</v>
      </c>
      <c r="D67" s="32">
        <v>0</v>
      </c>
      <c r="E67" s="32"/>
      <c r="F67" s="32">
        <f aca="true" t="shared" si="9" ref="F67:G73">SUM(G67:Q67)</f>
        <v>0</v>
      </c>
      <c r="G67" s="32">
        <f t="shared" si="9"/>
        <v>0</v>
      </c>
      <c r="H67" s="32">
        <f aca="true" t="shared" si="10" ref="H67:M73">SUM(J67:S67)</f>
        <v>0</v>
      </c>
      <c r="I67" s="32">
        <f t="shared" si="10"/>
        <v>0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</row>
    <row r="68" spans="2:13" ht="14.25">
      <c r="B68" s="17" t="s">
        <v>97</v>
      </c>
      <c r="C68" s="7">
        <f t="shared" si="1"/>
        <v>0</v>
      </c>
      <c r="D68" s="14">
        <v>0</v>
      </c>
      <c r="E68" s="14"/>
      <c r="F68" s="14">
        <f t="shared" si="9"/>
        <v>0</v>
      </c>
      <c r="G68" s="14">
        <f t="shared" si="9"/>
        <v>0</v>
      </c>
      <c r="H68" s="14">
        <f t="shared" si="10"/>
        <v>0</v>
      </c>
      <c r="I68" s="14">
        <f t="shared" si="10"/>
        <v>0</v>
      </c>
      <c r="J68" s="14">
        <f t="shared" si="10"/>
        <v>0</v>
      </c>
      <c r="K68" s="14">
        <f t="shared" si="10"/>
        <v>0</v>
      </c>
      <c r="L68" s="14">
        <f t="shared" si="10"/>
        <v>0</v>
      </c>
      <c r="M68" s="14">
        <f t="shared" si="10"/>
        <v>0</v>
      </c>
    </row>
    <row r="69" spans="2:13" ht="25.5">
      <c r="B69" s="17" t="s">
        <v>98</v>
      </c>
      <c r="C69" s="7">
        <f t="shared" si="1"/>
        <v>0</v>
      </c>
      <c r="D69" s="14">
        <v>0</v>
      </c>
      <c r="E69" s="14"/>
      <c r="F69" s="14">
        <f t="shared" si="9"/>
        <v>0</v>
      </c>
      <c r="G69" s="14">
        <f t="shared" si="9"/>
        <v>0</v>
      </c>
      <c r="H69" s="14">
        <f t="shared" si="10"/>
        <v>0</v>
      </c>
      <c r="I69" s="14">
        <f t="shared" si="10"/>
        <v>0</v>
      </c>
      <c r="J69" s="14">
        <f t="shared" si="10"/>
        <v>0</v>
      </c>
      <c r="K69" s="14">
        <f t="shared" si="10"/>
        <v>0</v>
      </c>
      <c r="L69" s="14">
        <f t="shared" si="10"/>
        <v>0</v>
      </c>
      <c r="M69" s="14">
        <f t="shared" si="10"/>
        <v>0</v>
      </c>
    </row>
    <row r="70" spans="2:13" ht="15">
      <c r="B70" s="33" t="s">
        <v>99</v>
      </c>
      <c r="C70" s="9">
        <f t="shared" si="1"/>
        <v>0</v>
      </c>
      <c r="D70" s="32">
        <v>0</v>
      </c>
      <c r="E70" s="32"/>
      <c r="F70" s="32">
        <f t="shared" si="9"/>
        <v>0</v>
      </c>
      <c r="G70" s="32">
        <f t="shared" si="9"/>
        <v>0</v>
      </c>
      <c r="H70" s="32">
        <f t="shared" si="10"/>
        <v>0</v>
      </c>
      <c r="I70" s="32">
        <f t="shared" si="10"/>
        <v>0</v>
      </c>
      <c r="J70" s="32">
        <f t="shared" si="10"/>
        <v>0</v>
      </c>
      <c r="K70" s="32">
        <f t="shared" si="10"/>
        <v>0</v>
      </c>
      <c r="L70" s="34"/>
      <c r="M70" s="34"/>
    </row>
    <row r="71" spans="2:13" ht="14.25">
      <c r="B71" s="17" t="s">
        <v>100</v>
      </c>
      <c r="C71" s="7">
        <f t="shared" si="1"/>
        <v>0</v>
      </c>
      <c r="D71" s="14">
        <v>0</v>
      </c>
      <c r="E71" s="14"/>
      <c r="F71" s="14">
        <f t="shared" si="9"/>
        <v>0</v>
      </c>
      <c r="G71" s="14">
        <f t="shared" si="9"/>
        <v>0</v>
      </c>
      <c r="H71" s="14">
        <f t="shared" si="10"/>
        <v>0</v>
      </c>
      <c r="I71" s="14">
        <f t="shared" si="10"/>
        <v>0</v>
      </c>
      <c r="J71" s="14">
        <f t="shared" si="10"/>
        <v>0</v>
      </c>
      <c r="K71" s="14">
        <f t="shared" si="10"/>
        <v>0</v>
      </c>
      <c r="L71" s="14">
        <f t="shared" si="10"/>
        <v>0</v>
      </c>
      <c r="M71" s="14">
        <f t="shared" si="10"/>
        <v>0</v>
      </c>
    </row>
    <row r="72" spans="2:13" ht="14.25">
      <c r="B72" s="17" t="s">
        <v>101</v>
      </c>
      <c r="C72" s="7">
        <f t="shared" si="1"/>
        <v>0</v>
      </c>
      <c r="D72" s="14">
        <v>0</v>
      </c>
      <c r="E72" s="14"/>
      <c r="F72" s="14">
        <f t="shared" si="9"/>
        <v>0</v>
      </c>
      <c r="G72" s="14">
        <f t="shared" si="9"/>
        <v>0</v>
      </c>
      <c r="H72" s="14">
        <f t="shared" si="10"/>
        <v>0</v>
      </c>
      <c r="I72" s="14">
        <f t="shared" si="10"/>
        <v>0</v>
      </c>
      <c r="J72" s="14">
        <f t="shared" si="10"/>
        <v>0</v>
      </c>
      <c r="K72" s="14">
        <f t="shared" si="10"/>
        <v>0</v>
      </c>
      <c r="L72" s="14">
        <f t="shared" si="10"/>
        <v>0</v>
      </c>
      <c r="M72" s="14">
        <f t="shared" si="10"/>
        <v>0</v>
      </c>
    </row>
    <row r="73" spans="2:13" ht="25.5">
      <c r="B73" s="17" t="s">
        <v>102</v>
      </c>
      <c r="C73" s="7">
        <f>SUM(F73:L73)</f>
        <v>0</v>
      </c>
      <c r="D73" s="14">
        <v>0</v>
      </c>
      <c r="E73" s="14"/>
      <c r="F73" s="14">
        <f t="shared" si="9"/>
        <v>0</v>
      </c>
      <c r="G73" s="14">
        <f t="shared" si="9"/>
        <v>0</v>
      </c>
      <c r="H73" s="14">
        <f t="shared" si="10"/>
        <v>0</v>
      </c>
      <c r="I73" s="14">
        <f>SUM(L73:T73)</f>
        <v>0</v>
      </c>
      <c r="J73" s="14">
        <f>SUM(L73:U73)</f>
        <v>0</v>
      </c>
      <c r="L73" s="14">
        <f>SUM(M73:V73)</f>
        <v>0</v>
      </c>
      <c r="M73" s="14">
        <f>SUM(N73:W73)</f>
        <v>0</v>
      </c>
    </row>
    <row r="74" spans="2:13" ht="14.25">
      <c r="B74" s="33" t="s">
        <v>103</v>
      </c>
      <c r="C74" s="9">
        <f t="shared" si="1"/>
        <v>2487570840.45</v>
      </c>
      <c r="D74" s="32">
        <f>SUM(D70,D67,D49,D57,D65,D41,D31,D21,D16)</f>
        <v>4156294851</v>
      </c>
      <c r="E74" s="32"/>
      <c r="F74" s="32">
        <f aca="true" t="shared" si="11" ref="F74:M74">SUM(F70,F67,F49,F57,F65,F41,F31,F21,F16)</f>
        <v>186595893.66</v>
      </c>
      <c r="G74" s="32">
        <f t="shared" si="11"/>
        <v>385315694.68</v>
      </c>
      <c r="H74" s="32">
        <f t="shared" si="11"/>
        <v>451970076.79999995</v>
      </c>
      <c r="I74" s="32">
        <f t="shared" si="11"/>
        <v>654246020.36</v>
      </c>
      <c r="J74" s="32">
        <f t="shared" si="11"/>
        <v>378811593.14</v>
      </c>
      <c r="K74" s="32">
        <f t="shared" si="11"/>
        <v>430631561.80999994</v>
      </c>
      <c r="L74" s="32">
        <f t="shared" si="11"/>
        <v>596588753.75</v>
      </c>
      <c r="M74" s="32">
        <f t="shared" si="11"/>
        <v>1113624051.78</v>
      </c>
    </row>
    <row r="75" spans="2:13" ht="15">
      <c r="B75" s="18" t="s">
        <v>104</v>
      </c>
      <c r="C75" s="7">
        <f t="shared" si="1"/>
        <v>0</v>
      </c>
      <c r="D75" s="19">
        <v>0</v>
      </c>
      <c r="E75" s="19"/>
      <c r="F75" s="19">
        <f aca="true" t="shared" si="12" ref="F75:G83">SUM(G75:Q75)</f>
        <v>0</v>
      </c>
      <c r="G75" s="19">
        <f t="shared" si="12"/>
        <v>0</v>
      </c>
      <c r="H75" s="19">
        <f aca="true" t="shared" si="13" ref="H75:K83">SUM(J75:S75)</f>
        <v>0</v>
      </c>
      <c r="I75" s="19">
        <f t="shared" si="13"/>
        <v>0</v>
      </c>
      <c r="J75" s="19">
        <f t="shared" si="13"/>
        <v>0</v>
      </c>
      <c r="K75" s="19">
        <f t="shared" si="13"/>
        <v>0</v>
      </c>
      <c r="L75" s="31"/>
      <c r="M75" s="31"/>
    </row>
    <row r="76" spans="2:13" ht="15">
      <c r="B76" s="20" t="s">
        <v>105</v>
      </c>
      <c r="C76" s="7">
        <f aca="true" t="shared" si="14" ref="C76:C86">SUM(F76:K76)</f>
        <v>0</v>
      </c>
      <c r="D76" s="21">
        <v>0</v>
      </c>
      <c r="E76" s="21"/>
      <c r="F76" s="21">
        <f t="shared" si="12"/>
        <v>0</v>
      </c>
      <c r="G76" s="21">
        <f t="shared" si="12"/>
        <v>0</v>
      </c>
      <c r="H76" s="21">
        <f t="shared" si="13"/>
        <v>0</v>
      </c>
      <c r="I76" s="21">
        <f t="shared" si="13"/>
        <v>0</v>
      </c>
      <c r="J76" s="21">
        <f t="shared" si="13"/>
        <v>0</v>
      </c>
      <c r="K76" s="21">
        <f t="shared" si="13"/>
        <v>0</v>
      </c>
      <c r="L76" s="31"/>
      <c r="M76" s="31"/>
    </row>
    <row r="77" spans="2:13" ht="15">
      <c r="B77" s="17" t="s">
        <v>106</v>
      </c>
      <c r="C77" s="7">
        <f t="shared" si="14"/>
        <v>0</v>
      </c>
      <c r="D77" s="14">
        <v>0</v>
      </c>
      <c r="E77" s="14"/>
      <c r="F77" s="14">
        <f t="shared" si="12"/>
        <v>0</v>
      </c>
      <c r="G77" s="14">
        <f t="shared" si="12"/>
        <v>0</v>
      </c>
      <c r="H77" s="14">
        <f t="shared" si="13"/>
        <v>0</v>
      </c>
      <c r="I77" s="14">
        <f t="shared" si="13"/>
        <v>0</v>
      </c>
      <c r="J77" s="14">
        <f t="shared" si="13"/>
        <v>0</v>
      </c>
      <c r="K77" s="14">
        <f t="shared" si="13"/>
        <v>0</v>
      </c>
      <c r="L77" s="31"/>
      <c r="M77" s="31"/>
    </row>
    <row r="78" spans="2:13" ht="25.5">
      <c r="B78" s="17" t="s">
        <v>107</v>
      </c>
      <c r="C78" s="7">
        <f t="shared" si="14"/>
        <v>0</v>
      </c>
      <c r="D78" s="14">
        <v>0</v>
      </c>
      <c r="E78" s="14"/>
      <c r="F78" s="14">
        <f t="shared" si="12"/>
        <v>0</v>
      </c>
      <c r="G78" s="14">
        <f t="shared" si="12"/>
        <v>0</v>
      </c>
      <c r="H78" s="14">
        <f t="shared" si="13"/>
        <v>0</v>
      </c>
      <c r="I78" s="14">
        <f t="shared" si="13"/>
        <v>0</v>
      </c>
      <c r="J78" s="14">
        <f t="shared" si="13"/>
        <v>0</v>
      </c>
      <c r="K78" s="14">
        <f t="shared" si="13"/>
        <v>0</v>
      </c>
      <c r="L78" s="31"/>
      <c r="M78" s="31"/>
    </row>
    <row r="79" spans="2:13" ht="15">
      <c r="B79" s="20" t="s">
        <v>108</v>
      </c>
      <c r="C79" s="7">
        <f t="shared" si="14"/>
        <v>0</v>
      </c>
      <c r="D79" s="21">
        <v>0</v>
      </c>
      <c r="E79" s="21"/>
      <c r="F79" s="21">
        <f t="shared" si="12"/>
        <v>0</v>
      </c>
      <c r="G79" s="21">
        <f t="shared" si="12"/>
        <v>0</v>
      </c>
      <c r="H79" s="21">
        <f t="shared" si="13"/>
        <v>0</v>
      </c>
      <c r="I79" s="21">
        <f t="shared" si="13"/>
        <v>0</v>
      </c>
      <c r="J79" s="21">
        <f t="shared" si="13"/>
        <v>0</v>
      </c>
      <c r="K79" s="21">
        <f t="shared" si="13"/>
        <v>0</v>
      </c>
      <c r="L79" s="31"/>
      <c r="M79" s="31"/>
    </row>
    <row r="80" spans="2:13" ht="15">
      <c r="B80" s="17" t="s">
        <v>109</v>
      </c>
      <c r="C80" s="7">
        <f t="shared" si="14"/>
        <v>0</v>
      </c>
      <c r="D80" s="14">
        <v>0</v>
      </c>
      <c r="E80" s="14"/>
      <c r="F80" s="14">
        <f t="shared" si="12"/>
        <v>0</v>
      </c>
      <c r="G80" s="14">
        <f t="shared" si="12"/>
        <v>0</v>
      </c>
      <c r="H80" s="14">
        <f t="shared" si="13"/>
        <v>0</v>
      </c>
      <c r="I80" s="14">
        <f t="shared" si="13"/>
        <v>0</v>
      </c>
      <c r="J80" s="14">
        <f t="shared" si="13"/>
        <v>0</v>
      </c>
      <c r="K80" s="14">
        <f t="shared" si="13"/>
        <v>0</v>
      </c>
      <c r="L80" s="31"/>
      <c r="M80" s="31"/>
    </row>
    <row r="81" spans="2:13" ht="15">
      <c r="B81" s="17" t="s">
        <v>110</v>
      </c>
      <c r="C81" s="7">
        <f t="shared" si="14"/>
        <v>0</v>
      </c>
      <c r="D81" s="14">
        <v>0</v>
      </c>
      <c r="E81" s="14"/>
      <c r="F81" s="14">
        <f t="shared" si="12"/>
        <v>0</v>
      </c>
      <c r="G81" s="14">
        <f t="shared" si="12"/>
        <v>0</v>
      </c>
      <c r="H81" s="14">
        <f t="shared" si="13"/>
        <v>0</v>
      </c>
      <c r="I81" s="14">
        <f t="shared" si="13"/>
        <v>0</v>
      </c>
      <c r="J81" s="14">
        <f t="shared" si="13"/>
        <v>0</v>
      </c>
      <c r="K81" s="14">
        <f t="shared" si="13"/>
        <v>0</v>
      </c>
      <c r="L81" s="31"/>
      <c r="M81" s="31"/>
    </row>
    <row r="82" spans="2:13" ht="15">
      <c r="B82" s="20" t="s">
        <v>111</v>
      </c>
      <c r="C82" s="7">
        <f t="shared" si="14"/>
        <v>0</v>
      </c>
      <c r="D82" s="21">
        <v>0</v>
      </c>
      <c r="E82" s="21"/>
      <c r="F82" s="21">
        <f t="shared" si="12"/>
        <v>0</v>
      </c>
      <c r="G82" s="21">
        <f t="shared" si="12"/>
        <v>0</v>
      </c>
      <c r="H82" s="21">
        <f t="shared" si="13"/>
        <v>0</v>
      </c>
      <c r="I82" s="21">
        <f t="shared" si="13"/>
        <v>0</v>
      </c>
      <c r="J82" s="21">
        <f t="shared" si="13"/>
        <v>0</v>
      </c>
      <c r="K82" s="21">
        <f t="shared" si="13"/>
        <v>0</v>
      </c>
      <c r="L82" s="31"/>
      <c r="M82" s="31"/>
    </row>
    <row r="83" spans="2:13" ht="15">
      <c r="B83" s="17" t="s">
        <v>112</v>
      </c>
      <c r="C83" s="7">
        <f t="shared" si="14"/>
        <v>0</v>
      </c>
      <c r="D83" s="14">
        <v>0</v>
      </c>
      <c r="E83" s="14"/>
      <c r="F83" s="14">
        <f t="shared" si="12"/>
        <v>0</v>
      </c>
      <c r="G83" s="14">
        <f t="shared" si="12"/>
        <v>0</v>
      </c>
      <c r="H83" s="14">
        <f t="shared" si="13"/>
        <v>0</v>
      </c>
      <c r="I83" s="14">
        <f t="shared" si="13"/>
        <v>0</v>
      </c>
      <c r="J83" s="14">
        <f t="shared" si="13"/>
        <v>0</v>
      </c>
      <c r="K83" s="14">
        <f t="shared" si="13"/>
        <v>0</v>
      </c>
      <c r="L83" s="31"/>
      <c r="M83" s="31"/>
    </row>
    <row r="84" spans="2:13" ht="15">
      <c r="B84" s="35" t="s">
        <v>113</v>
      </c>
      <c r="C84" s="9">
        <f t="shared" si="14"/>
        <v>0</v>
      </c>
      <c r="D84" s="36">
        <f>SUM(D75:D83)</f>
        <v>0</v>
      </c>
      <c r="E84" s="36"/>
      <c r="F84" s="36">
        <f aca="true" t="shared" si="15" ref="F84:K84">SUM(F75:F83)</f>
        <v>0</v>
      </c>
      <c r="G84" s="36">
        <f t="shared" si="15"/>
        <v>0</v>
      </c>
      <c r="H84" s="36">
        <f t="shared" si="15"/>
        <v>0</v>
      </c>
      <c r="I84" s="36">
        <f t="shared" si="15"/>
        <v>0</v>
      </c>
      <c r="J84" s="36">
        <f t="shared" si="15"/>
        <v>0</v>
      </c>
      <c r="K84" s="36">
        <f t="shared" si="15"/>
        <v>0</v>
      </c>
      <c r="L84" s="34"/>
      <c r="M84" s="34"/>
    </row>
    <row r="85" spans="2:13" ht="15">
      <c r="B85" s="22"/>
      <c r="C85" s="7">
        <f t="shared" si="14"/>
        <v>0</v>
      </c>
      <c r="D85" s="23"/>
      <c r="E85" s="23"/>
      <c r="F85" s="23"/>
      <c r="G85" s="23"/>
      <c r="H85" s="23"/>
      <c r="I85" s="23"/>
      <c r="J85" s="23"/>
      <c r="K85" s="23"/>
      <c r="L85" s="31"/>
      <c r="M85" s="31"/>
    </row>
    <row r="86" spans="2:13" ht="14.25">
      <c r="B86" s="33" t="s">
        <v>114</v>
      </c>
      <c r="C86" s="9">
        <f t="shared" si="14"/>
        <v>2487570840.45</v>
      </c>
      <c r="D86" s="32">
        <f>SUM(D74,D84)</f>
        <v>4156294851</v>
      </c>
      <c r="E86" s="32"/>
      <c r="F86" s="32">
        <v>186595893.66</v>
      </c>
      <c r="G86" s="32">
        <f aca="true" t="shared" si="16" ref="G86:M86">SUM(G74,G84)</f>
        <v>385315694.68</v>
      </c>
      <c r="H86" s="32">
        <f t="shared" si="16"/>
        <v>451970076.79999995</v>
      </c>
      <c r="I86" s="32">
        <f t="shared" si="16"/>
        <v>654246020.36</v>
      </c>
      <c r="J86" s="32">
        <f t="shared" si="16"/>
        <v>378811593.14</v>
      </c>
      <c r="K86" s="32">
        <f t="shared" si="16"/>
        <v>430631561.80999994</v>
      </c>
      <c r="L86" s="32">
        <f t="shared" si="16"/>
        <v>596588753.75</v>
      </c>
      <c r="M86" s="32">
        <f t="shared" si="16"/>
        <v>1113624051.78</v>
      </c>
    </row>
    <row r="87" spans="2:13" ht="15">
      <c r="B87" s="22" t="s">
        <v>115</v>
      </c>
      <c r="C87" s="22"/>
      <c r="D87" s="22"/>
      <c r="E87" s="22"/>
      <c r="F87" s="22"/>
      <c r="L87" s="28"/>
      <c r="M87" s="31"/>
    </row>
    <row r="88" spans="2:13" ht="15">
      <c r="B88" s="22" t="s">
        <v>127</v>
      </c>
      <c r="C88" s="22"/>
      <c r="D88" s="22"/>
      <c r="E88" s="22"/>
      <c r="F88" s="22"/>
      <c r="L88" s="28"/>
      <c r="M88" s="31"/>
    </row>
    <row r="89" spans="2:13" ht="15">
      <c r="B89" s="22" t="s">
        <v>128</v>
      </c>
      <c r="C89" s="22"/>
      <c r="D89" s="22"/>
      <c r="E89" s="22"/>
      <c r="F89" s="22"/>
      <c r="L89" s="28"/>
      <c r="M89" s="31"/>
    </row>
    <row r="90" spans="2:13" ht="15">
      <c r="B90"/>
      <c r="L90" s="28"/>
      <c r="M90" s="31"/>
    </row>
  </sheetData>
  <sheetProtection/>
  <mergeCells count="5">
    <mergeCell ref="B4:L4"/>
    <mergeCell ref="B2:L2"/>
    <mergeCell ref="B3:L3"/>
    <mergeCell ref="B5:L5"/>
    <mergeCell ref="B6:L6"/>
  </mergeCells>
  <printOptions/>
  <pageMargins left="0.7874015748031497" right="0.72" top="0.59" bottom="0.4724409448818898" header="0.24" footer="0.31496062992125984"/>
  <pageSetup fitToHeight="0" fitToWidth="1" orientation="landscape" scale="48" r:id="rId2"/>
  <headerFooter alignWithMargins="0">
    <oddHeader>&amp;LSistema de Información de la Gestión Financiera
Periodo:2021&amp;C
Reporte IGP02&amp;REG-004-DEFRD_1535998935899S
03/08/2021 14:14:13
Página &amp;P de &amp;N
00109746750-SIGEF</oddHeader>
    <oddFooter>&amp;R&amp;"Arial Black,Normal"&amp;11 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117.140625" style="0" customWidth="1"/>
  </cols>
  <sheetData>
    <row r="1" spans="1:2" ht="15.75">
      <c r="A1" s="42" t="s">
        <v>46</v>
      </c>
      <c r="B1" s="42"/>
    </row>
    <row r="2" spans="1:2" ht="15.75">
      <c r="A2" s="1" t="s">
        <v>47</v>
      </c>
      <c r="B2" s="2" t="s">
        <v>48</v>
      </c>
    </row>
    <row r="3" spans="1:2" ht="15.75">
      <c r="A3" s="1" t="s">
        <v>49</v>
      </c>
      <c r="B3" s="2" t="s">
        <v>50</v>
      </c>
    </row>
    <row r="4" spans="1:2" ht="15.75">
      <c r="A4" s="1" t="s">
        <v>51</v>
      </c>
      <c r="B4" s="2" t="s">
        <v>52</v>
      </c>
    </row>
    <row r="5" spans="1:2" ht="15.75">
      <c r="A5" s="1" t="s">
        <v>53</v>
      </c>
      <c r="B5" s="2" t="s">
        <v>54</v>
      </c>
    </row>
    <row r="6" spans="1:2" ht="15.75">
      <c r="A6" s="1" t="s">
        <v>55</v>
      </c>
      <c r="B6" s="2" t="s">
        <v>54</v>
      </c>
    </row>
    <row r="7" spans="1:2" ht="15.75">
      <c r="A7" s="1" t="s">
        <v>0</v>
      </c>
      <c r="B7" s="2" t="s">
        <v>56</v>
      </c>
    </row>
    <row r="8" spans="1:2" ht="15.75">
      <c r="A8" s="1" t="s">
        <v>57</v>
      </c>
      <c r="B8" s="2" t="s">
        <v>58</v>
      </c>
    </row>
    <row r="10" spans="1:2" ht="15.75">
      <c r="A10" s="42" t="s">
        <v>59</v>
      </c>
      <c r="B10" s="42"/>
    </row>
    <row r="11" spans="1:2" ht="15.75">
      <c r="A11" s="1" t="s">
        <v>60</v>
      </c>
      <c r="B11" s="2" t="s">
        <v>61</v>
      </c>
    </row>
    <row r="12" spans="1:2" ht="15.75">
      <c r="A12" s="1" t="s">
        <v>62</v>
      </c>
      <c r="B12" s="2" t="s">
        <v>63</v>
      </c>
    </row>
    <row r="13" spans="1:2" ht="15.75">
      <c r="A13" s="1" t="s">
        <v>64</v>
      </c>
      <c r="B13" s="2" t="s">
        <v>65</v>
      </c>
    </row>
    <row r="14" spans="1:2" ht="15.75">
      <c r="A14" s="1" t="s">
        <v>66</v>
      </c>
      <c r="B14" s="2" t="s">
        <v>67</v>
      </c>
    </row>
    <row r="15" spans="1:2" ht="15.75">
      <c r="A15" s="1" t="s">
        <v>66</v>
      </c>
      <c r="B15" s="2" t="s">
        <v>68</v>
      </c>
    </row>
    <row r="16" spans="1:2" ht="15.75">
      <c r="A16" s="1" t="s">
        <v>60</v>
      </c>
      <c r="B16" s="2" t="s">
        <v>69</v>
      </c>
    </row>
    <row r="17" spans="1:2" ht="15.75">
      <c r="A17" s="1" t="s">
        <v>70</v>
      </c>
      <c r="B17" s="2" t="s">
        <v>71</v>
      </c>
    </row>
    <row r="18" spans="1:2" ht="15.75">
      <c r="A18" s="1" t="s">
        <v>60</v>
      </c>
      <c r="B18" s="2" t="s">
        <v>72</v>
      </c>
    </row>
    <row r="19" spans="1:2" ht="15.75">
      <c r="A19" s="1" t="s">
        <v>60</v>
      </c>
      <c r="B19" s="2" t="s">
        <v>73</v>
      </c>
    </row>
    <row r="20" spans="1:2" ht="15.75">
      <c r="A20" s="1" t="s">
        <v>74</v>
      </c>
      <c r="B20" s="2" t="s">
        <v>75</v>
      </c>
    </row>
    <row r="21" spans="1:2" ht="15.75">
      <c r="A21" s="1" t="s">
        <v>6</v>
      </c>
      <c r="B21" s="2" t="s">
        <v>6</v>
      </c>
    </row>
    <row r="22" spans="1:2" ht="15.75">
      <c r="A22" s="1" t="s">
        <v>6</v>
      </c>
      <c r="B22" s="2" t="s">
        <v>6</v>
      </c>
    </row>
  </sheetData>
  <sheetProtection/>
  <mergeCells count="2">
    <mergeCell ref="A1:B1"/>
    <mergeCell ref="A10:B10"/>
  </mergeCells>
  <printOptions/>
  <pageMargins left="0.75" right="0.75" top="1" bottom="1" header="0.2" footer="0.2"/>
  <pageSetup fitToHeight="1000" fitToWidth="1" horizontalDpi="300" verticalDpi="300" orientation="landscape"/>
  <headerFooter alignWithMargins="0">
    <oddHeader>&amp;LSistema de Información de la Gestión Financiera
Periodo:2021&amp;C
Reporte IGP02&amp;REG-004-DEFRD_1535998935899S
03/08/2021 14:14:13
Página &amp;P de &amp;N
00109746750-SIGEF</oddHeader>
    <oddFooter>&amp;L&amp;C&amp;R 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Jesuscita Feliz de Martinez</dc:creator>
  <cp:keywords/>
  <dc:description/>
  <cp:lastModifiedBy>Jesuscita Feliz de Martinez</cp:lastModifiedBy>
  <cp:lastPrinted>2021-10-04T23:28:44Z</cp:lastPrinted>
  <dcterms:created xsi:type="dcterms:W3CDTF">2021-08-03T18:36:58Z</dcterms:created>
  <dcterms:modified xsi:type="dcterms:W3CDTF">2021-10-08T14:18:05Z</dcterms:modified>
  <cp:category/>
  <cp:version/>
  <cp:contentType/>
  <cp:contentStatus/>
</cp:coreProperties>
</file>