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6300" activeTab="0"/>
  </bookViews>
  <sheets>
    <sheet name="NOVIEMBRE 2021" sheetId="1" r:id="rId1"/>
  </sheets>
  <definedNames>
    <definedName name="_xlnm.Print_Area" localSheetId="0">'NOVIEMBRE 2021'!$A$1:$P$93</definedName>
    <definedName name="_xlnm.Print_Titles" localSheetId="0">'NOVIEMBRE 2021'!$1:$10</definedName>
  </definedNames>
  <calcPr fullCalcOnLoad="1"/>
</workbook>
</file>

<file path=xl/sharedStrings.xml><?xml version="1.0" encoding="utf-8"?>
<sst xmlns="http://schemas.openxmlformats.org/spreadsheetml/2006/main" count="116" uniqueCount="104">
  <si>
    <t>Agrupaciones</t>
  </si>
  <si>
    <t>Devengado Aprobado</t>
  </si>
  <si>
    <t>Pres. Inicial</t>
  </si>
  <si>
    <t>Total General</t>
  </si>
  <si>
    <t>0207-MINISTERIO DE SALUD PÚBLICA Y ASISTENCIA SOCIAL</t>
  </si>
  <si>
    <t>01-MINISTERIO DE SALUD PUBLICA Y ASISTENCIA SOCIAL</t>
  </si>
  <si>
    <t>0017-PROGRAMA DE MEDICAMENTOS ESENCIALES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</si>
  <si>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</si>
  <si>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</si>
  <si>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</si>
  <si>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</si>
  <si>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</si>
  <si>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</si>
  <si>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</si>
  <si>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</si>
  <si>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</si>
  <si>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</si>
  <si>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</si>
  <si>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</si>
  <si>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</si>
  <si>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</si>
  <si>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</si>
  <si>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</si>
  <si>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</si>
  <si>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</si>
  <si>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</si>
  <si>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</si>
  <si>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</si>
  <si>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</si>
  <si>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</si>
  <si>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</si>
  <si>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</si>
  <si>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</si>
  <si>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</si>
  <si>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</si>
  <si>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</si>
  <si>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</si>
  <si>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</si>
  <si>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</si>
  <si>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</si>
  <si>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</si>
  <si>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</si>
  <si>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[Ministerio de Salud Publica]</t>
  </si>
  <si>
    <t>Programa de Medicamentos Esenciales  Central de Apoyo Logistico  (PROMESECAL)</t>
  </si>
  <si>
    <t xml:space="preserve">Ejecución de Gastos y Aplicaciones Financieras </t>
  </si>
  <si>
    <t>En RD$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</si>
  <si>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</si>
  <si>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</si>
  <si>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</si>
  <si>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</si>
  <si>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</si>
  <si>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</si>
  <si>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</si>
  <si>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</si>
  <si>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</si>
  <si>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</si>
  <si>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</si>
  <si>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</si>
  <si>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</si>
  <si>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</si>
  <si>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</si>
  <si>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</si>
  <si>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</si>
  <si>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</si>
  <si>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</si>
  <si>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</si>
  <si>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</si>
  <si>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</si>
  <si>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</si>
  <si>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</si>
  <si>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</si>
  <si>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</si>
  <si>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</si>
  <si>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</si>
  <si>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</si>
  <si>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</si>
  <si>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</si>
  <si>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</si>
  <si>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</si>
  <si>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</si>
  <si>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</si>
  <si>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[SIGEF]</t>
  </si>
  <si>
    <t>Año [2021]</t>
  </si>
  <si>
    <t>2021/01-Enero</t>
  </si>
  <si>
    <t>2021/02-Febrero</t>
  </si>
  <si>
    <t>2021/03-Marzo</t>
  </si>
  <si>
    <t>Presupuesto Adicional Medicamento  Alto Costo</t>
  </si>
  <si>
    <t>2.3.4-PRODUCTOS FARMACÉUTICOS (Alto Costo)</t>
  </si>
  <si>
    <t xml:space="preserve">2021/03-Abril </t>
  </si>
  <si>
    <t xml:space="preserve"> </t>
  </si>
  <si>
    <t>2021/01-MAYO</t>
  </si>
  <si>
    <t>2021/02-JUNIO</t>
  </si>
  <si>
    <t>2021/02-JULIO</t>
  </si>
  <si>
    <t>2021/02-AGOSTO</t>
  </si>
  <si>
    <t xml:space="preserve">2021/02-SEPTIEMBRE </t>
  </si>
  <si>
    <t>2021/02-OCTUBRE</t>
  </si>
  <si>
    <t>2021/02-NOVIEMBRE</t>
  </si>
  <si>
    <t>Noviembre 2021</t>
  </si>
  <si>
    <t>Fecha de registro: hasta el [01] de [Diciembre del [2021]</t>
  </si>
  <si>
    <t>Fecha de Carga 01/12/2021 17:20:12</t>
  </si>
  <si>
    <t>Fecha de imputación: hasta el [30] de [Noviembre] del [2021]</t>
  </si>
  <si>
    <r>
      <rPr>
        <b/>
        <sz val="13"/>
        <color indexed="8"/>
        <rFont val="Calibri"/>
        <family val="2"/>
      </rPr>
      <t>Presupuesto Aprobado:</t>
    </r>
    <r>
      <rPr>
        <sz val="13"/>
        <color indexed="8"/>
        <rFont val="Calibri"/>
        <family val="2"/>
      </rPr>
      <t xml:space="preserve">  Se refiere al presupuesto aprobado en la Ley de Presupuesto General del Estado.</t>
    </r>
  </si>
  <si>
    <r>
      <rPr>
        <b/>
        <sz val="13"/>
        <rFont val="Times New Roman"/>
        <family val="1"/>
      </rPr>
      <t xml:space="preserve">Presupuesto Modificado:  </t>
    </r>
    <r>
      <rPr>
        <sz val="13"/>
        <rFont val="Times New Roman"/>
        <family val="1"/>
      </rPr>
      <t>Se refiere al presupuesto aprobado en caso de que el Congreso Nacional Apruebe un presupuesto complementario.</t>
    </r>
  </si>
  <si>
    <r>
      <rPr>
        <b/>
        <sz val="13"/>
        <rFont val="Times New Roman"/>
        <family val="1"/>
      </rPr>
      <t>Total Devengado:</t>
    </r>
    <r>
      <rPr>
        <sz val="13"/>
        <rFont val="Times New Roman"/>
        <family val="1"/>
      </rPr>
      <t xml:space="preserve"> Son los recursos financieros que surgen con la obligacion de pago por la recepcion de conformidad de obras, bienes y servicios oportunamente contratados o, en los casos de gastos sin contraprestacion,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</si>
</sst>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>
  <numFmts count="17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Arial"/>
      <family val="2"/>
    </font>
    <font>
      <b/>
      <sz val="13"/>
      <color theme="1"/>
      <name val="Arial"/>
      <family val="2"/>
    </font>
    <font>
      <b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/>
    </border>
    <border>
      <left/>
      <right/>
      <top/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171" fontId="47" fillId="33" borderId="10" xfId="46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left" wrapText="1"/>
    </xf>
    <xf numFmtId="171" fontId="22" fillId="0" borderId="0" xfId="0" applyNumberFormat="1" applyFont="1" applyAlignment="1">
      <alignment horizontal="right"/>
    </xf>
    <xf numFmtId="49" fontId="22" fillId="8" borderId="0" xfId="0" applyNumberFormat="1" applyFont="1" applyFill="1" applyAlignment="1">
      <alignment horizontal="left" wrapText="1"/>
    </xf>
    <xf numFmtId="171" fontId="22" fillId="8" borderId="0" xfId="0" applyNumberFormat="1" applyFont="1" applyFill="1" applyAlignment="1">
      <alignment horizontal="right"/>
    </xf>
    <xf numFmtId="49" fontId="23" fillId="0" borderId="0" xfId="0" applyNumberFormat="1" applyFont="1" applyAlignment="1">
      <alignment horizontal="left" wrapText="1"/>
    </xf>
    <xf numFmtId="171" fontId="23" fillId="0" borderId="0" xfId="0" applyNumberFormat="1" applyFont="1" applyAlignment="1">
      <alignment horizontal="right"/>
    </xf>
    <xf numFmtId="172" fontId="24" fillId="0" borderId="0" xfId="0" applyNumberFormat="1" applyFont="1" applyAlignment="1">
      <alignment/>
    </xf>
    <xf numFmtId="0" fontId="48" fillId="34" borderId="11" xfId="0" applyFont="1" applyFill="1" applyBorder="1" applyAlignment="1">
      <alignment horizontal="left" vertical="center" wrapText="1"/>
    </xf>
    <xf numFmtId="171" fontId="48" fillId="35" borderId="11" xfId="46" applyFont="1" applyFill="1" applyBorder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171" fontId="24" fillId="0" borderId="0" xfId="46" applyFont="1" applyAlignment="1">
      <alignment horizontal="left" vertical="center" wrapText="1" indent="2"/>
    </xf>
    <xf numFmtId="0" fontId="48" fillId="35" borderId="11" xfId="0" applyFont="1" applyFill="1" applyBorder="1" applyAlignment="1">
      <alignment horizontal="left" vertical="center" wrapText="1"/>
    </xf>
    <xf numFmtId="172" fontId="24" fillId="8" borderId="0" xfId="0" applyNumberFormat="1" applyFont="1" applyFill="1" applyAlignment="1">
      <alignment/>
    </xf>
    <xf numFmtId="0" fontId="24" fillId="0" borderId="0" xfId="0" applyFont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171" fontId="48" fillId="0" borderId="12" xfId="46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171" fontId="48" fillId="0" borderId="0" xfId="46" applyFont="1" applyAlignment="1">
      <alignment horizontal="left" vertical="center" wrapText="1"/>
    </xf>
    <xf numFmtId="0" fontId="24" fillId="0" borderId="0" xfId="0" applyFont="1" applyAlignment="1">
      <alignment wrapText="1"/>
    </xf>
    <xf numFmtId="171" fontId="24" fillId="0" borderId="0" xfId="46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172" fontId="19" fillId="0" borderId="0" xfId="0" applyNumberFormat="1" applyFont="1" applyAlignment="1">
      <alignment/>
    </xf>
    <xf numFmtId="0" fontId="46" fillId="0" borderId="0" xfId="0" applyFont="1" applyBorder="1" applyAlignment="1">
      <alignment horizontal="center" vertical="center" wrapText="1"/>
    </xf>
    <xf numFmtId="49" fontId="28" fillId="0" borderId="0" xfId="0" applyNumberFormat="1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</xdr:row>
      <xdr:rowOff>19050</xdr:rowOff>
    </xdr:from>
    <xdr:to>
      <xdr:col>1</xdr:col>
      <xdr:colOff>2981325</xdr:colOff>
      <xdr:row>4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28600"/>
          <a:ext cx="2752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847725</xdr:colOff>
      <xdr:row>1</xdr:row>
      <xdr:rowOff>0</xdr:rowOff>
    </xdr:from>
    <xdr:to>
      <xdr:col>15</xdr:col>
      <xdr:colOff>952500</xdr:colOff>
      <xdr:row>4</xdr:row>
      <xdr:rowOff>180975</xdr:rowOff>
    </xdr:to>
    <xdr:pic>
      <xdr:nvPicPr>
        <xdr:cNvPr id="2" name="2 Imagen" descr="farmacia del pueb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45400" y="209550"/>
          <a:ext cx="2990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57"/>
  <sheetViews>
    <sheetView tabSelected="1" zoomScale="80" zoomScaleNormal="80" zoomScalePageLayoutView="0" workbookViewId="0" topLeftCell="A1">
      <selection activeCell="B7" sqref="B7"/>
    </sheetView>
  </sheetViews>
  <sheetFormatPr defaultColWidth="11.421875" defaultRowHeight="12.75"/>
  <cols>
    <col min="1" max="1" width="7.7109375" style="3" customWidth="1"/>
    <col min="2" max="2" width="58.7109375" style="2" customWidth="1"/>
    <col min="3" max="4" width="21.00390625" style="3" bestFit="1" customWidth="1"/>
    <col min="5" max="5" width="27.8515625" style="3" bestFit="1" customWidth="1"/>
    <col min="6" max="6" width="19.140625" style="3" bestFit="1" customWidth="1"/>
    <col min="7" max="7" width="20.140625" style="3" bestFit="1" customWidth="1"/>
    <col min="8" max="12" width="19.140625" style="3" bestFit="1" customWidth="1"/>
    <col min="13" max="13" width="21.140625" style="3" bestFit="1" customWidth="1"/>
    <col min="14" max="14" width="21.00390625" style="3" bestFit="1" customWidth="1"/>
    <col min="15" max="15" width="22.28125" style="3" bestFit="1" customWidth="1"/>
    <col min="16" max="16" width="19.140625" style="3" bestFit="1" customWidth="1"/>
    <col min="17" max="16384" width="11.421875" style="3" customWidth="1"/>
  </cols>
  <sheetData>
    <row r="2" spans="2:16" ht="23.25">
      <c r="B2" s="1" t="s">
        <v>42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5.75" customHeight="1">
      <c r="B3" s="34" t="s">
        <v>43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2:16" ht="23.25">
      <c r="B4" s="1" t="s">
        <v>82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8" customHeight="1">
      <c r="B5" s="34" t="s">
        <v>44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2:16" ht="16.5">
      <c r="B6" s="4" t="s">
        <v>45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6" ht="18">
      <c r="B7" s="35" t="s">
        <v>97</v>
      </c>
      <c r="C7" s="5"/>
      <c r="D7" s="5"/>
      <c r="E7" s="5"/>
      <c r="F7" s="5"/>
    </row>
    <row r="8" spans="2:6" ht="16.5">
      <c r="B8" s="6" t="s">
        <v>99</v>
      </c>
      <c r="C8" s="5"/>
      <c r="D8" s="5"/>
      <c r="E8" s="5"/>
      <c r="F8" s="5"/>
    </row>
    <row r="9" spans="6:16" ht="33">
      <c r="F9" s="7" t="s">
        <v>83</v>
      </c>
      <c r="G9" s="7" t="s">
        <v>84</v>
      </c>
      <c r="H9" s="7" t="s">
        <v>85</v>
      </c>
      <c r="I9" s="7" t="s">
        <v>88</v>
      </c>
      <c r="J9" s="7" t="s">
        <v>90</v>
      </c>
      <c r="K9" s="7" t="s">
        <v>91</v>
      </c>
      <c r="L9" s="7" t="s">
        <v>92</v>
      </c>
      <c r="M9" s="7" t="s">
        <v>93</v>
      </c>
      <c r="N9" s="7" t="s">
        <v>94</v>
      </c>
      <c r="O9" s="7" t="s">
        <v>95</v>
      </c>
      <c r="P9" s="7" t="s">
        <v>96</v>
      </c>
    </row>
    <row r="10" spans="2:16" ht="49.5">
      <c r="B10" s="7" t="s">
        <v>0</v>
      </c>
      <c r="C10" s="7" t="s">
        <v>1</v>
      </c>
      <c r="D10" s="7" t="s">
        <v>2</v>
      </c>
      <c r="E10" s="7" t="s">
        <v>86</v>
      </c>
      <c r="F10" s="7" t="s">
        <v>1</v>
      </c>
      <c r="G10" s="7" t="s">
        <v>1</v>
      </c>
      <c r="H10" s="7" t="s">
        <v>1</v>
      </c>
      <c r="I10" s="7" t="s">
        <v>1</v>
      </c>
      <c r="J10" s="7" t="s">
        <v>1</v>
      </c>
      <c r="K10" s="7" t="s">
        <v>1</v>
      </c>
      <c r="L10" s="7" t="s">
        <v>1</v>
      </c>
      <c r="M10" s="7" t="s">
        <v>1</v>
      </c>
      <c r="N10" s="7" t="s">
        <v>1</v>
      </c>
      <c r="O10" s="7" t="s">
        <v>1</v>
      </c>
      <c r="P10" s="7" t="s">
        <v>1</v>
      </c>
    </row>
    <row r="11" spans="2:16" ht="16.5">
      <c r="B11" s="8" t="s">
        <v>3</v>
      </c>
      <c r="C11" s="9">
        <f>SUM(F11:P11)</f>
        <v>7500131225.629999</v>
      </c>
      <c r="D11" s="9">
        <v>4156294851</v>
      </c>
      <c r="E11" s="9">
        <f>E12</f>
        <v>3052373590.58</v>
      </c>
      <c r="F11" s="9">
        <f>SUM(F12)</f>
        <v>186595893.66</v>
      </c>
      <c r="G11" s="9">
        <f>SUM(G12)</f>
        <v>385315694.67999995</v>
      </c>
      <c r="H11" s="9">
        <f>SUM(H12)</f>
        <v>451954736.8</v>
      </c>
      <c r="I11" s="9">
        <f aca="true" t="shared" si="0" ref="G11:P14">SUM(I12)</f>
        <v>600622320.36</v>
      </c>
      <c r="J11" s="9">
        <f t="shared" si="0"/>
        <v>336601070.61999995</v>
      </c>
      <c r="K11" s="9">
        <f t="shared" si="0"/>
        <v>443066081.01</v>
      </c>
      <c r="L11" s="9">
        <f t="shared" si="0"/>
        <v>594703702.77</v>
      </c>
      <c r="M11" s="9">
        <f t="shared" si="0"/>
        <v>1084078028.75</v>
      </c>
      <c r="N11" s="9">
        <f t="shared" si="0"/>
        <v>1205323795.1299999</v>
      </c>
      <c r="O11" s="9">
        <f t="shared" si="0"/>
        <v>1254453587.99</v>
      </c>
      <c r="P11" s="9">
        <f t="shared" si="0"/>
        <v>957416313.86</v>
      </c>
    </row>
    <row r="12" spans="2:16" ht="33">
      <c r="B12" s="8" t="s">
        <v>4</v>
      </c>
      <c r="C12" s="9">
        <f aca="true" t="shared" si="1" ref="C12:C75">SUM(F12:P12)</f>
        <v>7500131225.629999</v>
      </c>
      <c r="D12" s="9">
        <v>4156294851</v>
      </c>
      <c r="E12" s="9">
        <f>E13</f>
        <v>3052373590.58</v>
      </c>
      <c r="F12" s="9">
        <f>SUM(F13)</f>
        <v>186595893.66</v>
      </c>
      <c r="G12" s="9">
        <f t="shared" si="0"/>
        <v>385315694.67999995</v>
      </c>
      <c r="H12" s="9">
        <f t="shared" si="0"/>
        <v>451954736.8</v>
      </c>
      <c r="I12" s="9">
        <f t="shared" si="0"/>
        <v>600622320.36</v>
      </c>
      <c r="J12" s="9">
        <f t="shared" si="0"/>
        <v>336601070.61999995</v>
      </c>
      <c r="K12" s="9">
        <f t="shared" si="0"/>
        <v>443066081.01</v>
      </c>
      <c r="L12" s="9">
        <f t="shared" si="0"/>
        <v>594703702.77</v>
      </c>
      <c r="M12" s="9">
        <f t="shared" si="0"/>
        <v>1084078028.75</v>
      </c>
      <c r="N12" s="9">
        <f t="shared" si="0"/>
        <v>1205323795.1299999</v>
      </c>
      <c r="O12" s="9">
        <f t="shared" si="0"/>
        <v>1254453587.99</v>
      </c>
      <c r="P12" s="9">
        <f t="shared" si="0"/>
        <v>957416313.86</v>
      </c>
    </row>
    <row r="13" spans="2:16" ht="33">
      <c r="B13" s="8" t="s">
        <v>5</v>
      </c>
      <c r="C13" s="9">
        <f t="shared" si="1"/>
        <v>7500131225.629999</v>
      </c>
      <c r="D13" s="9">
        <v>4156294851</v>
      </c>
      <c r="E13" s="9">
        <f>E14</f>
        <v>3052373590.58</v>
      </c>
      <c r="F13" s="9">
        <f>SUM(F14)</f>
        <v>186595893.66</v>
      </c>
      <c r="G13" s="9">
        <f t="shared" si="0"/>
        <v>385315694.67999995</v>
      </c>
      <c r="H13" s="9">
        <f t="shared" si="0"/>
        <v>451954736.8</v>
      </c>
      <c r="I13" s="9">
        <f t="shared" si="0"/>
        <v>600622320.36</v>
      </c>
      <c r="J13" s="9">
        <f t="shared" si="0"/>
        <v>336601070.61999995</v>
      </c>
      <c r="K13" s="9">
        <f t="shared" si="0"/>
        <v>443066081.01</v>
      </c>
      <c r="L13" s="9">
        <f t="shared" si="0"/>
        <v>594703702.77</v>
      </c>
      <c r="M13" s="9">
        <f t="shared" si="0"/>
        <v>1084078028.75</v>
      </c>
      <c r="N13" s="9">
        <f t="shared" si="0"/>
        <v>1205323795.1299999</v>
      </c>
      <c r="O13" s="9">
        <f t="shared" si="0"/>
        <v>1254453587.99</v>
      </c>
      <c r="P13" s="9">
        <f t="shared" si="0"/>
        <v>957416313.86</v>
      </c>
    </row>
    <row r="14" spans="2:16" ht="33">
      <c r="B14" s="8" t="s">
        <v>6</v>
      </c>
      <c r="C14" s="9">
        <f t="shared" si="1"/>
        <v>7500131225.629999</v>
      </c>
      <c r="D14" s="9">
        <v>4156294851</v>
      </c>
      <c r="E14" s="9">
        <f>E15</f>
        <v>3052373590.58</v>
      </c>
      <c r="F14" s="9">
        <f>SUM(F15)</f>
        <v>186595893.66</v>
      </c>
      <c r="G14" s="9">
        <f t="shared" si="0"/>
        <v>385315694.67999995</v>
      </c>
      <c r="H14" s="9">
        <f t="shared" si="0"/>
        <v>451954736.8</v>
      </c>
      <c r="I14" s="9">
        <f t="shared" si="0"/>
        <v>600622320.36</v>
      </c>
      <c r="J14" s="9">
        <f t="shared" si="0"/>
        <v>336601070.61999995</v>
      </c>
      <c r="K14" s="9">
        <f t="shared" si="0"/>
        <v>443066081.01</v>
      </c>
      <c r="L14" s="9">
        <f t="shared" si="0"/>
        <v>594703702.77</v>
      </c>
      <c r="M14" s="9">
        <f t="shared" si="0"/>
        <v>1084078028.75</v>
      </c>
      <c r="N14" s="9">
        <f t="shared" si="0"/>
        <v>1205323795.1299999</v>
      </c>
      <c r="O14" s="9">
        <f t="shared" si="0"/>
        <v>1254453587.99</v>
      </c>
      <c r="P14" s="9">
        <f t="shared" si="0"/>
        <v>957416313.86</v>
      </c>
    </row>
    <row r="15" spans="2:16" ht="16.5">
      <c r="B15" s="8" t="s">
        <v>7</v>
      </c>
      <c r="C15" s="9">
        <f t="shared" si="1"/>
        <v>7500131225.629999</v>
      </c>
      <c r="D15" s="9">
        <v>4156294851</v>
      </c>
      <c r="E15" s="9">
        <f>E31</f>
        <v>3052373590.58</v>
      </c>
      <c r="F15" s="9">
        <f aca="true" t="shared" si="2" ref="F15:O15">SUM(F16+F21+F31+F41+F49+F57+F65+F67+F70)</f>
        <v>186595893.66</v>
      </c>
      <c r="G15" s="9">
        <f t="shared" si="2"/>
        <v>385315694.67999995</v>
      </c>
      <c r="H15" s="9">
        <f>SUM(H16,H21,H31,H41,H49,H57,H65,H67,H70)</f>
        <v>451954736.8</v>
      </c>
      <c r="I15" s="9">
        <f t="shared" si="2"/>
        <v>600622320.36</v>
      </c>
      <c r="J15" s="9">
        <f t="shared" si="2"/>
        <v>336601070.61999995</v>
      </c>
      <c r="K15" s="9">
        <f t="shared" si="2"/>
        <v>443066081.01</v>
      </c>
      <c r="L15" s="9">
        <f t="shared" si="2"/>
        <v>594703702.77</v>
      </c>
      <c r="M15" s="9">
        <f t="shared" si="2"/>
        <v>1084078028.75</v>
      </c>
      <c r="N15" s="9">
        <f t="shared" si="2"/>
        <v>1205323795.1299999</v>
      </c>
      <c r="O15" s="9">
        <f t="shared" si="2"/>
        <v>1254453587.99</v>
      </c>
      <c r="P15" s="9">
        <f>SUM(P16+P21+P31+P41+P49+P57+P65+P67+P70)</f>
        <v>957416313.86</v>
      </c>
    </row>
    <row r="16" spans="2:16" ht="22.5" customHeight="1">
      <c r="B16" s="10" t="s">
        <v>8</v>
      </c>
      <c r="C16" s="11">
        <f t="shared" si="1"/>
        <v>777447631.46</v>
      </c>
      <c r="D16" s="11">
        <v>839458898</v>
      </c>
      <c r="E16" s="11"/>
      <c r="F16" s="11">
        <v>59444179.32</v>
      </c>
      <c r="G16" s="11">
        <f aca="true" t="shared" si="3" ref="G16:M16">G17+G18+G19+G20</f>
        <v>58650368.8</v>
      </c>
      <c r="H16" s="11">
        <f t="shared" si="3"/>
        <v>80627974.78</v>
      </c>
      <c r="I16" s="11">
        <f t="shared" si="3"/>
        <v>65076028.88</v>
      </c>
      <c r="J16" s="11">
        <f t="shared" si="3"/>
        <v>60967699.85</v>
      </c>
      <c r="K16" s="11">
        <f t="shared" si="3"/>
        <v>60902332.39</v>
      </c>
      <c r="L16" s="11">
        <f t="shared" si="3"/>
        <v>75130264.8</v>
      </c>
      <c r="M16" s="11">
        <f t="shared" si="3"/>
        <v>65483895.629999995</v>
      </c>
      <c r="N16" s="11">
        <f>N17+N18+N19+N20</f>
        <v>70704471.94</v>
      </c>
      <c r="O16" s="11">
        <f>O17+O18+O19+O20</f>
        <v>87974971.45</v>
      </c>
      <c r="P16" s="11">
        <f>P17+P18+P19+P20</f>
        <v>92485443.62</v>
      </c>
    </row>
    <row r="17" spans="2:16" ht="22.5" customHeight="1">
      <c r="B17" s="12" t="s">
        <v>9</v>
      </c>
      <c r="C17" s="13">
        <f t="shared" si="1"/>
        <v>644063152.5600001</v>
      </c>
      <c r="D17" s="13">
        <v>668429634</v>
      </c>
      <c r="E17" s="13"/>
      <c r="F17" s="13">
        <v>50126728.43</v>
      </c>
      <c r="G17" s="13">
        <v>49405434.25</v>
      </c>
      <c r="H17" s="13">
        <v>55423345.1</v>
      </c>
      <c r="I17" s="13">
        <v>55359813.75</v>
      </c>
      <c r="J17" s="13">
        <v>51182595.91</v>
      </c>
      <c r="K17" s="13">
        <v>51211132.18</v>
      </c>
      <c r="L17" s="14">
        <v>64074258.86</v>
      </c>
      <c r="M17" s="14">
        <v>55392239.98</v>
      </c>
      <c r="N17" s="14">
        <v>59268763.54</v>
      </c>
      <c r="O17" s="14">
        <v>74650975.17</v>
      </c>
      <c r="P17" s="14">
        <v>77967865.39</v>
      </c>
    </row>
    <row r="18" spans="2:16" ht="22.5" customHeight="1">
      <c r="B18" s="12" t="s">
        <v>10</v>
      </c>
      <c r="C18" s="13">
        <f t="shared" si="1"/>
        <v>39959561.52</v>
      </c>
      <c r="D18" s="13">
        <v>70579836</v>
      </c>
      <c r="E18" s="13" t="s">
        <v>89</v>
      </c>
      <c r="F18" s="13">
        <v>1659920</v>
      </c>
      <c r="G18" s="13">
        <v>1707320</v>
      </c>
      <c r="H18" s="13">
        <v>16737270</v>
      </c>
      <c r="I18" s="13">
        <v>1879570</v>
      </c>
      <c r="J18" s="13">
        <v>2041751.52</v>
      </c>
      <c r="K18" s="13">
        <v>1868020</v>
      </c>
      <c r="L18" s="14">
        <v>2830559.55</v>
      </c>
      <c r="M18" s="14">
        <v>1907020</v>
      </c>
      <c r="N18" s="14">
        <v>2555020</v>
      </c>
      <c r="O18" s="14">
        <v>3147720</v>
      </c>
      <c r="P18" s="14">
        <v>3625390.45</v>
      </c>
    </row>
    <row r="19" spans="2:16" ht="22.5" customHeight="1">
      <c r="B19" s="12" t="s">
        <v>11</v>
      </c>
      <c r="C19" s="13">
        <f t="shared" si="1"/>
        <v>0</v>
      </c>
      <c r="D19" s="13">
        <v>1000000</v>
      </c>
      <c r="E19" s="13"/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2:16" ht="22.5" customHeight="1">
      <c r="B20" s="12" t="s">
        <v>12</v>
      </c>
      <c r="C20" s="13">
        <f t="shared" si="1"/>
        <v>93424917.38</v>
      </c>
      <c r="D20" s="13">
        <v>99449428</v>
      </c>
      <c r="E20" s="13"/>
      <c r="F20" s="13">
        <v>7657530.89</v>
      </c>
      <c r="G20" s="13">
        <v>7537614.55</v>
      </c>
      <c r="H20" s="13">
        <v>8467359.68</v>
      </c>
      <c r="I20" s="13">
        <v>7836645.13</v>
      </c>
      <c r="J20" s="13">
        <v>7743352.42</v>
      </c>
      <c r="K20" s="13">
        <v>7823180.21</v>
      </c>
      <c r="L20" s="14">
        <v>8225446.39</v>
      </c>
      <c r="M20" s="14">
        <v>8184635.65</v>
      </c>
      <c r="N20" s="14">
        <v>8880688.4</v>
      </c>
      <c r="O20" s="14">
        <v>10176276.28</v>
      </c>
      <c r="P20" s="14">
        <v>10892187.78</v>
      </c>
    </row>
    <row r="21" spans="2:16" ht="22.5" customHeight="1">
      <c r="B21" s="10" t="s">
        <v>13</v>
      </c>
      <c r="C21" s="11">
        <f t="shared" si="1"/>
        <v>272881046.19</v>
      </c>
      <c r="D21" s="11">
        <v>324128463</v>
      </c>
      <c r="E21" s="11"/>
      <c r="F21" s="11">
        <v>9451143.04</v>
      </c>
      <c r="G21" s="11">
        <f aca="true" t="shared" si="4" ref="G21:M21">G22+G23+G24+G25+G26+G27+G28+G29+G30</f>
        <v>9173134.61</v>
      </c>
      <c r="H21" s="11">
        <f t="shared" si="4"/>
        <v>27940362.449999996</v>
      </c>
      <c r="I21" s="11">
        <f t="shared" si="4"/>
        <v>24405083.509999998</v>
      </c>
      <c r="J21" s="11">
        <f t="shared" si="4"/>
        <v>24658388.4</v>
      </c>
      <c r="K21" s="11">
        <f t="shared" si="4"/>
        <v>16603435.96</v>
      </c>
      <c r="L21" s="11">
        <f t="shared" si="4"/>
        <v>38959405.14</v>
      </c>
      <c r="M21" s="11">
        <f t="shared" si="4"/>
        <v>31484649.84</v>
      </c>
      <c r="N21" s="11">
        <f>N22+N23+N24+N25+N26+N27+N28+N29+N30</f>
        <v>19270316.68</v>
      </c>
      <c r="O21" s="11">
        <f>O22+O23+O24+O25+O26+O27+O28+O29+O30</f>
        <v>26587576.11</v>
      </c>
      <c r="P21" s="11">
        <f>P22+P23+P24+P25+P26+P27+P28+P29+P30</f>
        <v>44347550.45</v>
      </c>
    </row>
    <row r="22" spans="2:16" ht="22.5" customHeight="1">
      <c r="B22" s="12" t="s">
        <v>14</v>
      </c>
      <c r="C22" s="13">
        <f t="shared" si="1"/>
        <v>61408998</v>
      </c>
      <c r="D22" s="13">
        <v>66206320</v>
      </c>
      <c r="E22" s="13"/>
      <c r="F22" s="13">
        <v>4998186.22</v>
      </c>
      <c r="G22" s="13">
        <v>4717204.78</v>
      </c>
      <c r="H22" s="13">
        <v>4600754.69</v>
      </c>
      <c r="I22" s="13">
        <v>5089871.2</v>
      </c>
      <c r="J22" s="13">
        <v>5305537.25</v>
      </c>
      <c r="K22" s="13">
        <v>4917317.48</v>
      </c>
      <c r="L22" s="14">
        <v>5558608.97</v>
      </c>
      <c r="M22" s="14">
        <v>6189273.22</v>
      </c>
      <c r="N22" s="14">
        <v>6480678.41</v>
      </c>
      <c r="O22" s="14">
        <v>7736979.11</v>
      </c>
      <c r="P22" s="14">
        <v>5814586.67</v>
      </c>
    </row>
    <row r="23" spans="2:16" ht="35.25" customHeight="1">
      <c r="B23" s="12" t="s">
        <v>15</v>
      </c>
      <c r="C23" s="13">
        <f t="shared" si="1"/>
        <v>5790174.46</v>
      </c>
      <c r="D23" s="13">
        <v>5371865</v>
      </c>
      <c r="E23" s="13"/>
      <c r="F23" s="13">
        <v>0</v>
      </c>
      <c r="G23" s="13">
        <v>0</v>
      </c>
      <c r="H23" s="13">
        <v>301350.35</v>
      </c>
      <c r="I23" s="13">
        <v>2097220.44</v>
      </c>
      <c r="J23" s="13">
        <v>460605.36</v>
      </c>
      <c r="K23" s="13">
        <v>207452.11</v>
      </c>
      <c r="L23" s="14">
        <v>129564</v>
      </c>
      <c r="M23" s="14">
        <v>1158692.03</v>
      </c>
      <c r="N23" s="14">
        <v>327580.98</v>
      </c>
      <c r="O23" s="14">
        <v>525360.78</v>
      </c>
      <c r="P23" s="14">
        <v>582348.41</v>
      </c>
    </row>
    <row r="24" spans="2:16" ht="22.5" customHeight="1">
      <c r="B24" s="12" t="s">
        <v>16</v>
      </c>
      <c r="C24" s="13">
        <f t="shared" si="1"/>
        <v>5658001</v>
      </c>
      <c r="D24" s="13">
        <v>7197600</v>
      </c>
      <c r="E24" s="13"/>
      <c r="F24" s="13">
        <v>0</v>
      </c>
      <c r="G24" s="13">
        <v>0</v>
      </c>
      <c r="H24" s="13">
        <v>0</v>
      </c>
      <c r="I24" s="13">
        <v>0</v>
      </c>
      <c r="J24" s="13">
        <v>1445400</v>
      </c>
      <c r="K24" s="13">
        <v>554600</v>
      </c>
      <c r="L24" s="14">
        <v>0</v>
      </c>
      <c r="M24" s="14">
        <v>2957805</v>
      </c>
      <c r="N24" s="14">
        <v>0</v>
      </c>
      <c r="O24" s="14">
        <v>0</v>
      </c>
      <c r="P24" s="14">
        <v>700196</v>
      </c>
    </row>
    <row r="25" spans="2:16" ht="22.5" customHeight="1">
      <c r="B25" s="12" t="s">
        <v>17</v>
      </c>
      <c r="C25" s="13">
        <f t="shared" si="1"/>
        <v>958034.75</v>
      </c>
      <c r="D25" s="13">
        <v>1095000</v>
      </c>
      <c r="E25" s="13"/>
      <c r="F25" s="13">
        <v>0</v>
      </c>
      <c r="G25" s="13">
        <v>0</v>
      </c>
      <c r="H25" s="13">
        <v>143402</v>
      </c>
      <c r="I25" s="13">
        <v>0</v>
      </c>
      <c r="J25" s="13">
        <v>142937</v>
      </c>
      <c r="K25" s="13">
        <v>238500</v>
      </c>
      <c r="L25" s="14">
        <v>0</v>
      </c>
      <c r="M25" s="14">
        <v>10000</v>
      </c>
      <c r="N25" s="14">
        <v>247806.75</v>
      </c>
      <c r="O25" s="14">
        <v>0</v>
      </c>
      <c r="P25" s="14">
        <v>175389</v>
      </c>
    </row>
    <row r="26" spans="2:16" ht="22.5" customHeight="1">
      <c r="B26" s="12" t="s">
        <v>18</v>
      </c>
      <c r="C26" s="13">
        <f t="shared" si="1"/>
        <v>91004092.28</v>
      </c>
      <c r="D26" s="13">
        <v>53256828</v>
      </c>
      <c r="E26" s="13"/>
      <c r="F26" s="13">
        <v>4179504.76</v>
      </c>
      <c r="G26" s="13">
        <v>4034764.55</v>
      </c>
      <c r="H26" s="13">
        <v>8793267.52</v>
      </c>
      <c r="I26" s="13">
        <v>4228617.41</v>
      </c>
      <c r="J26" s="13">
        <v>5106630.72</v>
      </c>
      <c r="K26" s="13">
        <v>4074486.98</v>
      </c>
      <c r="L26" s="14">
        <v>24598673.53</v>
      </c>
      <c r="M26" s="14">
        <v>10814821.51</v>
      </c>
      <c r="N26" s="14">
        <v>3810960.04</v>
      </c>
      <c r="O26" s="14">
        <v>6794475.05</v>
      </c>
      <c r="P26" s="14">
        <v>14567890.21</v>
      </c>
    </row>
    <row r="27" spans="2:16" ht="22.5" customHeight="1">
      <c r="B27" s="12" t="s">
        <v>19</v>
      </c>
      <c r="C27" s="13">
        <f t="shared" si="1"/>
        <v>23328138.05</v>
      </c>
      <c r="D27" s="13">
        <v>22826081</v>
      </c>
      <c r="E27" s="13"/>
      <c r="F27" s="13">
        <v>256092.06</v>
      </c>
      <c r="G27" s="13">
        <v>324553.11</v>
      </c>
      <c r="H27" s="13">
        <v>328598.74</v>
      </c>
      <c r="I27" s="13">
        <v>9983783.88</v>
      </c>
      <c r="J27" s="13">
        <v>3068621.72</v>
      </c>
      <c r="K27" s="13">
        <v>424388.51</v>
      </c>
      <c r="L27" s="14">
        <v>2977435.21</v>
      </c>
      <c r="M27" s="14">
        <v>3029659.36</v>
      </c>
      <c r="N27" s="14">
        <v>2140328.34</v>
      </c>
      <c r="O27" s="14">
        <v>371348.05</v>
      </c>
      <c r="P27" s="14">
        <v>423329.07</v>
      </c>
    </row>
    <row r="28" spans="2:16" ht="49.5">
      <c r="B28" s="12" t="s">
        <v>20</v>
      </c>
      <c r="C28" s="13">
        <f t="shared" si="1"/>
        <v>12088384.71</v>
      </c>
      <c r="D28" s="13">
        <v>77490756</v>
      </c>
      <c r="E28" s="13"/>
      <c r="F28" s="13">
        <v>0</v>
      </c>
      <c r="G28" s="13">
        <v>94252.17</v>
      </c>
      <c r="H28" s="13">
        <v>1337832.44</v>
      </c>
      <c r="I28" s="13">
        <v>261628.66</v>
      </c>
      <c r="J28" s="13">
        <v>1232388.85</v>
      </c>
      <c r="K28" s="13">
        <v>2010511.29</v>
      </c>
      <c r="L28" s="14">
        <v>430177.34</v>
      </c>
      <c r="M28" s="14">
        <v>1273029.69</v>
      </c>
      <c r="N28" s="14">
        <v>2955617.89</v>
      </c>
      <c r="O28" s="14">
        <v>807268.91</v>
      </c>
      <c r="P28" s="14">
        <v>1685677.47</v>
      </c>
    </row>
    <row r="29" spans="2:16" ht="33">
      <c r="B29" s="12" t="s">
        <v>21</v>
      </c>
      <c r="C29" s="13">
        <f t="shared" si="1"/>
        <v>35779608.79</v>
      </c>
      <c r="D29" s="13">
        <v>45229017</v>
      </c>
      <c r="E29" s="13"/>
      <c r="F29" s="13">
        <v>17360</v>
      </c>
      <c r="G29" s="13">
        <v>2360</v>
      </c>
      <c r="H29" s="13">
        <v>3067397.13</v>
      </c>
      <c r="I29" s="13">
        <v>1119864.65</v>
      </c>
      <c r="J29" s="13">
        <v>1206048.5</v>
      </c>
      <c r="K29" s="13">
        <v>738485.59</v>
      </c>
      <c r="L29" s="14">
        <v>2843350.09</v>
      </c>
      <c r="M29" s="14">
        <v>4395781.83</v>
      </c>
      <c r="N29" s="14">
        <v>1477433.31</v>
      </c>
      <c r="O29" s="14">
        <v>9266793.38</v>
      </c>
      <c r="P29" s="14">
        <v>11644734.31</v>
      </c>
    </row>
    <row r="30" spans="2:16" ht="22.5" customHeight="1">
      <c r="B30" s="12" t="s">
        <v>22</v>
      </c>
      <c r="C30" s="13">
        <f t="shared" si="1"/>
        <v>36865614.150000006</v>
      </c>
      <c r="D30" s="13">
        <v>45454996</v>
      </c>
      <c r="E30" s="13"/>
      <c r="F30" s="13">
        <v>0</v>
      </c>
      <c r="G30" s="13">
        <v>0</v>
      </c>
      <c r="H30" s="13">
        <v>9367759.58</v>
      </c>
      <c r="I30" s="13">
        <v>1624097.27</v>
      </c>
      <c r="J30" s="13">
        <v>6690219</v>
      </c>
      <c r="K30" s="13">
        <v>3437694</v>
      </c>
      <c r="L30" s="14">
        <v>2421596</v>
      </c>
      <c r="M30" s="14">
        <v>1655587.2</v>
      </c>
      <c r="N30" s="14">
        <v>1829910.96</v>
      </c>
      <c r="O30" s="14">
        <v>1085350.83</v>
      </c>
      <c r="P30" s="14">
        <v>8753399.31</v>
      </c>
    </row>
    <row r="31" spans="2:16" ht="22.5" customHeight="1">
      <c r="B31" s="10" t="s">
        <v>23</v>
      </c>
      <c r="C31" s="11">
        <f t="shared" si="1"/>
        <v>6427823026.33</v>
      </c>
      <c r="D31" s="11">
        <v>2796599873</v>
      </c>
      <c r="E31" s="11">
        <f>SUM(E32:E40)</f>
        <v>3052373590.58</v>
      </c>
      <c r="F31" s="11">
        <v>117700571.3</v>
      </c>
      <c r="G31" s="11">
        <f aca="true" t="shared" si="5" ref="G31:N31">G32+G33+G34+G35+G37+G38+G39+G40</f>
        <v>317492191.27</v>
      </c>
      <c r="H31" s="11">
        <f>H32+H33+H34+H35+H36+H37+H38+H39+H40</f>
        <v>337698498.78</v>
      </c>
      <c r="I31" s="11">
        <f t="shared" si="5"/>
        <v>509780716.4</v>
      </c>
      <c r="J31" s="11">
        <f t="shared" si="5"/>
        <v>249931778.46999997</v>
      </c>
      <c r="K31" s="11">
        <f t="shared" si="5"/>
        <v>364591354.90999997</v>
      </c>
      <c r="L31" s="11">
        <f t="shared" si="5"/>
        <v>479696839.29999995</v>
      </c>
      <c r="M31" s="11">
        <f t="shared" si="5"/>
        <v>986184287.5</v>
      </c>
      <c r="N31" s="11">
        <f t="shared" si="5"/>
        <v>1109776473.98</v>
      </c>
      <c r="O31" s="11">
        <f>O32+O33+O34+O35+O36+O37+O38+O39+O40</f>
        <v>1136090188.04</v>
      </c>
      <c r="P31" s="11">
        <f>P32+P33+P34+P35+P36+P37+P38+P39+P40</f>
        <v>818880126.3800001</v>
      </c>
    </row>
    <row r="32" spans="2:16" ht="33">
      <c r="B32" s="12" t="s">
        <v>24</v>
      </c>
      <c r="C32" s="13">
        <f t="shared" si="1"/>
        <v>2717696.62</v>
      </c>
      <c r="D32" s="13">
        <v>4652203</v>
      </c>
      <c r="E32" s="13"/>
      <c r="F32" s="13">
        <v>0</v>
      </c>
      <c r="G32" s="13">
        <v>0</v>
      </c>
      <c r="H32" s="13">
        <v>908202.48</v>
      </c>
      <c r="I32" s="13">
        <v>0</v>
      </c>
      <c r="J32" s="13">
        <v>239697.83</v>
      </c>
      <c r="K32" s="13">
        <v>11749.64</v>
      </c>
      <c r="L32" s="14">
        <v>209104</v>
      </c>
      <c r="M32" s="14">
        <v>165590.84</v>
      </c>
      <c r="N32" s="14">
        <v>961188.23</v>
      </c>
      <c r="O32" s="14">
        <v>174395</v>
      </c>
      <c r="P32" s="14">
        <v>47768.6</v>
      </c>
    </row>
    <row r="33" spans="2:16" ht="16.5">
      <c r="B33" s="12" t="s">
        <v>25</v>
      </c>
      <c r="C33" s="13">
        <f t="shared" si="1"/>
        <v>140961010.32</v>
      </c>
      <c r="D33" s="13">
        <v>6187994</v>
      </c>
      <c r="E33" s="13"/>
      <c r="F33" s="13">
        <v>0</v>
      </c>
      <c r="G33" s="13">
        <v>55191688.3</v>
      </c>
      <c r="H33" s="13">
        <v>15569442.39</v>
      </c>
      <c r="I33" s="13">
        <v>30998140</v>
      </c>
      <c r="J33" s="13">
        <v>27668339.8</v>
      </c>
      <c r="K33" s="13">
        <v>0</v>
      </c>
      <c r="L33" s="14">
        <v>61950</v>
      </c>
      <c r="M33" s="14">
        <v>14160</v>
      </c>
      <c r="N33" s="14">
        <v>11332504.83</v>
      </c>
      <c r="O33" s="14">
        <v>0</v>
      </c>
      <c r="P33" s="14">
        <v>124785</v>
      </c>
    </row>
    <row r="34" spans="2:16" ht="33">
      <c r="B34" s="12" t="s">
        <v>26</v>
      </c>
      <c r="C34" s="13">
        <f t="shared" si="1"/>
        <v>33152343.619999997</v>
      </c>
      <c r="D34" s="13">
        <v>9929864</v>
      </c>
      <c r="E34" s="13"/>
      <c r="F34" s="13">
        <v>0</v>
      </c>
      <c r="G34" s="13">
        <v>302080</v>
      </c>
      <c r="H34" s="13">
        <v>1805592.05</v>
      </c>
      <c r="I34" s="13">
        <v>0</v>
      </c>
      <c r="J34" s="13">
        <v>223132.13</v>
      </c>
      <c r="K34" s="13">
        <v>0</v>
      </c>
      <c r="L34" s="14">
        <v>1011826.4</v>
      </c>
      <c r="M34" s="14">
        <v>22975600.24</v>
      </c>
      <c r="N34" s="14">
        <v>977078.8</v>
      </c>
      <c r="O34" s="14">
        <v>4400809.2</v>
      </c>
      <c r="P34" s="14">
        <v>1456224.8</v>
      </c>
    </row>
    <row r="35" spans="2:16" ht="16.5">
      <c r="B35" s="12" t="s">
        <v>27</v>
      </c>
      <c r="C35" s="13">
        <f t="shared" si="1"/>
        <v>4138490272.09</v>
      </c>
      <c r="D35" s="13">
        <v>1816701894</v>
      </c>
      <c r="E35" s="13"/>
      <c r="F35" s="13">
        <v>78081180.66</v>
      </c>
      <c r="G35" s="13">
        <v>111641028.88</v>
      </c>
      <c r="H35" s="13">
        <v>219243895.42</v>
      </c>
      <c r="I35" s="13">
        <v>241648073.36</v>
      </c>
      <c r="J35" s="13">
        <v>151663226.82</v>
      </c>
      <c r="K35" s="13">
        <v>154934555.62</v>
      </c>
      <c r="L35" s="14">
        <v>207352635.96</v>
      </c>
      <c r="M35" s="14">
        <v>480804235.63</v>
      </c>
      <c r="N35" s="14">
        <v>893708077.96</v>
      </c>
      <c r="O35" s="14">
        <v>1028890040.07</v>
      </c>
      <c r="P35" s="14">
        <v>570523321.71</v>
      </c>
    </row>
    <row r="36" spans="2:16" ht="16.5">
      <c r="B36" s="12" t="s">
        <v>87</v>
      </c>
      <c r="C36" s="13">
        <f t="shared" si="1"/>
        <v>0</v>
      </c>
      <c r="D36" s="13"/>
      <c r="E36" s="13">
        <f>1927839406.58+1124534184</f>
        <v>3052373590.58</v>
      </c>
      <c r="F36" s="13"/>
      <c r="G36" s="13"/>
      <c r="H36" s="13">
        <v>0</v>
      </c>
      <c r="I36" s="13"/>
      <c r="J36" s="13"/>
      <c r="K36" s="13">
        <v>0</v>
      </c>
      <c r="L36" s="14">
        <v>0</v>
      </c>
      <c r="M36" s="14"/>
      <c r="N36" s="14"/>
      <c r="O36" s="14"/>
      <c r="P36" s="14">
        <v>0</v>
      </c>
    </row>
    <row r="37" spans="2:16" ht="33">
      <c r="B37" s="12" t="s">
        <v>28</v>
      </c>
      <c r="C37" s="13">
        <f t="shared" si="1"/>
        <v>10160736</v>
      </c>
      <c r="D37" s="13">
        <v>11828458</v>
      </c>
      <c r="E37" s="13"/>
      <c r="F37" s="13">
        <v>0</v>
      </c>
      <c r="G37" s="13">
        <v>0</v>
      </c>
      <c r="H37" s="13">
        <v>359904.59</v>
      </c>
      <c r="I37" s="13">
        <v>87320</v>
      </c>
      <c r="J37" s="13">
        <v>1131871.57</v>
      </c>
      <c r="K37" s="13">
        <v>86848</v>
      </c>
      <c r="L37" s="14">
        <v>0</v>
      </c>
      <c r="M37" s="14">
        <v>4108480.15</v>
      </c>
      <c r="N37" s="14">
        <v>548555.8</v>
      </c>
      <c r="O37" s="14">
        <v>1306410.92</v>
      </c>
      <c r="P37" s="14">
        <v>2531344.97</v>
      </c>
    </row>
    <row r="38" spans="2:16" ht="33">
      <c r="B38" s="12" t="s">
        <v>29</v>
      </c>
      <c r="C38" s="13">
        <f t="shared" si="1"/>
        <v>2551888</v>
      </c>
      <c r="D38" s="13">
        <v>11573981</v>
      </c>
      <c r="E38" s="13"/>
      <c r="F38" s="13">
        <v>0</v>
      </c>
      <c r="G38" s="13">
        <v>0</v>
      </c>
      <c r="H38" s="13">
        <v>90603.86</v>
      </c>
      <c r="I38" s="13">
        <v>13077.94</v>
      </c>
      <c r="J38" s="13">
        <v>5342.72</v>
      </c>
      <c r="K38" s="13">
        <v>0</v>
      </c>
      <c r="L38" s="14">
        <v>83713.92</v>
      </c>
      <c r="M38" s="14">
        <v>107200.54</v>
      </c>
      <c r="N38" s="14">
        <v>365210</v>
      </c>
      <c r="O38" s="14">
        <v>0</v>
      </c>
      <c r="P38" s="14">
        <v>1886739.02</v>
      </c>
    </row>
    <row r="39" spans="2:16" ht="33">
      <c r="B39" s="12" t="s">
        <v>30</v>
      </c>
      <c r="C39" s="13">
        <f t="shared" si="1"/>
        <v>158046335.13</v>
      </c>
      <c r="D39" s="13">
        <v>52179632</v>
      </c>
      <c r="E39" s="13"/>
      <c r="F39" s="13">
        <v>0</v>
      </c>
      <c r="G39" s="13">
        <v>0</v>
      </c>
      <c r="H39" s="13">
        <v>36687.22</v>
      </c>
      <c r="I39" s="13">
        <v>3523.7</v>
      </c>
      <c r="J39" s="13">
        <v>33189.8</v>
      </c>
      <c r="K39" s="13">
        <v>22219611.66</v>
      </c>
      <c r="L39" s="14">
        <v>5301093.89</v>
      </c>
      <c r="M39" s="14">
        <v>4404789.02</v>
      </c>
      <c r="N39" s="14">
        <v>4246689.84</v>
      </c>
      <c r="O39" s="14">
        <v>9322208.04</v>
      </c>
      <c r="P39" s="14">
        <v>112478541.96</v>
      </c>
    </row>
    <row r="40" spans="2:16" ht="16.5">
      <c r="B40" s="12" t="s">
        <v>31</v>
      </c>
      <c r="C40" s="13">
        <f t="shared" si="1"/>
        <v>1941742744.5499997</v>
      </c>
      <c r="D40" s="13">
        <v>883545847</v>
      </c>
      <c r="E40" s="13"/>
      <c r="F40" s="13">
        <v>39619390.64</v>
      </c>
      <c r="G40" s="13">
        <v>150357394.09</v>
      </c>
      <c r="H40" s="13">
        <v>99684170.77</v>
      </c>
      <c r="I40" s="13">
        <v>237030581.4</v>
      </c>
      <c r="J40" s="13">
        <v>68966977.8</v>
      </c>
      <c r="K40" s="13">
        <v>187338589.99</v>
      </c>
      <c r="L40" s="14">
        <v>265676515.13</v>
      </c>
      <c r="M40" s="14">
        <v>473604231.08</v>
      </c>
      <c r="N40" s="14">
        <v>197637168.52</v>
      </c>
      <c r="O40" s="14">
        <v>91996324.81</v>
      </c>
      <c r="P40" s="14">
        <v>129831400.32</v>
      </c>
    </row>
    <row r="41" spans="2:16" ht="16.5">
      <c r="B41" s="15" t="s">
        <v>46</v>
      </c>
      <c r="C41" s="16">
        <f t="shared" si="1"/>
        <v>0</v>
      </c>
      <c r="D41" s="16">
        <v>0</v>
      </c>
      <c r="E41" s="16"/>
      <c r="F41" s="16">
        <f aca="true" t="shared" si="6" ref="F41:G56">SUM(G41:Q41)</f>
        <v>0</v>
      </c>
      <c r="G41" s="16">
        <f t="shared" si="6"/>
        <v>0</v>
      </c>
      <c r="H41" s="16">
        <f aca="true" t="shared" si="7" ref="H41:P56">SUM(J41:S41)</f>
        <v>0</v>
      </c>
      <c r="I41" s="16">
        <f t="shared" si="7"/>
        <v>0</v>
      </c>
      <c r="J41" s="16">
        <f t="shared" si="7"/>
        <v>0</v>
      </c>
      <c r="K41" s="16">
        <f t="shared" si="7"/>
        <v>0</v>
      </c>
      <c r="L41" s="16">
        <f t="shared" si="7"/>
        <v>0</v>
      </c>
      <c r="M41" s="16">
        <f t="shared" si="7"/>
        <v>0</v>
      </c>
      <c r="N41" s="16">
        <f t="shared" si="7"/>
        <v>0</v>
      </c>
      <c r="O41" s="16">
        <f t="shared" si="7"/>
        <v>0</v>
      </c>
      <c r="P41" s="16">
        <f t="shared" si="7"/>
        <v>0</v>
      </c>
    </row>
    <row r="42" spans="2:16" ht="33">
      <c r="B42" s="17" t="s">
        <v>47</v>
      </c>
      <c r="C42" s="18">
        <f t="shared" si="1"/>
        <v>0</v>
      </c>
      <c r="D42" s="18">
        <v>0</v>
      </c>
      <c r="E42" s="18"/>
      <c r="F42" s="18">
        <f t="shared" si="6"/>
        <v>0</v>
      </c>
      <c r="G42" s="18">
        <f t="shared" si="6"/>
        <v>0</v>
      </c>
      <c r="H42" s="18">
        <f t="shared" si="7"/>
        <v>0</v>
      </c>
      <c r="I42" s="18">
        <f t="shared" si="7"/>
        <v>0</v>
      </c>
      <c r="J42" s="18">
        <f t="shared" si="7"/>
        <v>0</v>
      </c>
      <c r="K42" s="18">
        <f t="shared" si="7"/>
        <v>0</v>
      </c>
      <c r="L42" s="18">
        <f t="shared" si="7"/>
        <v>0</v>
      </c>
      <c r="M42" s="18">
        <f t="shared" si="7"/>
        <v>0</v>
      </c>
      <c r="N42" s="18">
        <f t="shared" si="7"/>
        <v>0</v>
      </c>
      <c r="O42" s="18">
        <f t="shared" si="7"/>
        <v>0</v>
      </c>
      <c r="P42" s="18">
        <f t="shared" si="7"/>
        <v>0</v>
      </c>
    </row>
    <row r="43" spans="2:16" ht="33">
      <c r="B43" s="17" t="s">
        <v>48</v>
      </c>
      <c r="C43" s="18">
        <f t="shared" si="1"/>
        <v>0</v>
      </c>
      <c r="D43" s="18">
        <v>0</v>
      </c>
      <c r="E43" s="18"/>
      <c r="F43" s="18">
        <f t="shared" si="6"/>
        <v>0</v>
      </c>
      <c r="G43" s="18">
        <f t="shared" si="6"/>
        <v>0</v>
      </c>
      <c r="H43" s="18">
        <f t="shared" si="7"/>
        <v>0</v>
      </c>
      <c r="I43" s="18">
        <f t="shared" si="7"/>
        <v>0</v>
      </c>
      <c r="J43" s="18">
        <f t="shared" si="7"/>
        <v>0</v>
      </c>
      <c r="K43" s="18">
        <f t="shared" si="7"/>
        <v>0</v>
      </c>
      <c r="L43" s="18">
        <f t="shared" si="7"/>
        <v>0</v>
      </c>
      <c r="M43" s="18">
        <f t="shared" si="7"/>
        <v>0</v>
      </c>
      <c r="N43" s="18">
        <f t="shared" si="7"/>
        <v>0</v>
      </c>
      <c r="O43" s="18">
        <f t="shared" si="7"/>
        <v>0</v>
      </c>
      <c r="P43" s="18">
        <f t="shared" si="7"/>
        <v>0</v>
      </c>
    </row>
    <row r="44" spans="2:16" ht="33">
      <c r="B44" s="17" t="s">
        <v>49</v>
      </c>
      <c r="C44" s="18">
        <f t="shared" si="1"/>
        <v>0</v>
      </c>
      <c r="D44" s="18">
        <v>0</v>
      </c>
      <c r="E44" s="18"/>
      <c r="F44" s="18">
        <f t="shared" si="6"/>
        <v>0</v>
      </c>
      <c r="G44" s="18">
        <f t="shared" si="6"/>
        <v>0</v>
      </c>
      <c r="H44" s="18">
        <f t="shared" si="7"/>
        <v>0</v>
      </c>
      <c r="I44" s="18">
        <f t="shared" si="7"/>
        <v>0</v>
      </c>
      <c r="J44" s="18">
        <f t="shared" si="7"/>
        <v>0</v>
      </c>
      <c r="K44" s="18">
        <f t="shared" si="7"/>
        <v>0</v>
      </c>
      <c r="L44" s="18">
        <f t="shared" si="7"/>
        <v>0</v>
      </c>
      <c r="M44" s="18">
        <f t="shared" si="7"/>
        <v>0</v>
      </c>
      <c r="N44" s="18">
        <f t="shared" si="7"/>
        <v>0</v>
      </c>
      <c r="O44" s="18">
        <f t="shared" si="7"/>
        <v>0</v>
      </c>
      <c r="P44" s="18">
        <f t="shared" si="7"/>
        <v>0</v>
      </c>
    </row>
    <row r="45" spans="2:16" ht="33">
      <c r="B45" s="17" t="s">
        <v>50</v>
      </c>
      <c r="C45" s="18">
        <f t="shared" si="1"/>
        <v>0</v>
      </c>
      <c r="D45" s="18">
        <v>0</v>
      </c>
      <c r="E45" s="18"/>
      <c r="F45" s="18">
        <f t="shared" si="6"/>
        <v>0</v>
      </c>
      <c r="G45" s="18">
        <f t="shared" si="6"/>
        <v>0</v>
      </c>
      <c r="H45" s="18">
        <f t="shared" si="7"/>
        <v>0</v>
      </c>
      <c r="I45" s="18">
        <f t="shared" si="7"/>
        <v>0</v>
      </c>
      <c r="J45" s="18">
        <f t="shared" si="7"/>
        <v>0</v>
      </c>
      <c r="K45" s="18">
        <f t="shared" si="7"/>
        <v>0</v>
      </c>
      <c r="L45" s="18">
        <f t="shared" si="7"/>
        <v>0</v>
      </c>
      <c r="M45" s="18">
        <f t="shared" si="7"/>
        <v>0</v>
      </c>
      <c r="N45" s="18">
        <f t="shared" si="7"/>
        <v>0</v>
      </c>
      <c r="O45" s="18">
        <f t="shared" si="7"/>
        <v>0</v>
      </c>
      <c r="P45" s="18">
        <f t="shared" si="7"/>
        <v>0</v>
      </c>
    </row>
    <row r="46" spans="2:16" ht="33">
      <c r="B46" s="17" t="s">
        <v>51</v>
      </c>
      <c r="C46" s="18">
        <f t="shared" si="1"/>
        <v>0</v>
      </c>
      <c r="D46" s="18">
        <v>0</v>
      </c>
      <c r="E46" s="18"/>
      <c r="F46" s="18">
        <f t="shared" si="6"/>
        <v>0</v>
      </c>
      <c r="G46" s="18">
        <f t="shared" si="6"/>
        <v>0</v>
      </c>
      <c r="H46" s="18">
        <f t="shared" si="7"/>
        <v>0</v>
      </c>
      <c r="I46" s="18">
        <f t="shared" si="7"/>
        <v>0</v>
      </c>
      <c r="J46" s="18">
        <f t="shared" si="7"/>
        <v>0</v>
      </c>
      <c r="K46" s="18">
        <f t="shared" si="7"/>
        <v>0</v>
      </c>
      <c r="L46" s="18">
        <f t="shared" si="7"/>
        <v>0</v>
      </c>
      <c r="M46" s="18">
        <f t="shared" si="7"/>
        <v>0</v>
      </c>
      <c r="N46" s="18">
        <f t="shared" si="7"/>
        <v>0</v>
      </c>
      <c r="O46" s="18">
        <f t="shared" si="7"/>
        <v>0</v>
      </c>
      <c r="P46" s="18">
        <f t="shared" si="7"/>
        <v>0</v>
      </c>
    </row>
    <row r="47" spans="2:16" ht="33">
      <c r="B47" s="17" t="s">
        <v>52</v>
      </c>
      <c r="C47" s="18">
        <f t="shared" si="1"/>
        <v>0</v>
      </c>
      <c r="D47" s="18">
        <v>0</v>
      </c>
      <c r="E47" s="18"/>
      <c r="F47" s="18">
        <f t="shared" si="6"/>
        <v>0</v>
      </c>
      <c r="G47" s="18">
        <f t="shared" si="6"/>
        <v>0</v>
      </c>
      <c r="H47" s="18">
        <f t="shared" si="7"/>
        <v>0</v>
      </c>
      <c r="I47" s="18">
        <f t="shared" si="7"/>
        <v>0</v>
      </c>
      <c r="J47" s="18">
        <f t="shared" si="7"/>
        <v>0</v>
      </c>
      <c r="K47" s="18">
        <f t="shared" si="7"/>
        <v>0</v>
      </c>
      <c r="L47" s="18">
        <f t="shared" si="7"/>
        <v>0</v>
      </c>
      <c r="M47" s="18">
        <f t="shared" si="7"/>
        <v>0</v>
      </c>
      <c r="N47" s="18">
        <f t="shared" si="7"/>
        <v>0</v>
      </c>
      <c r="O47" s="18">
        <f t="shared" si="7"/>
        <v>0</v>
      </c>
      <c r="P47" s="18">
        <f t="shared" si="7"/>
        <v>0</v>
      </c>
    </row>
    <row r="48" spans="2:16" ht="33">
      <c r="B48" s="17" t="s">
        <v>53</v>
      </c>
      <c r="C48" s="18">
        <f t="shared" si="1"/>
        <v>0</v>
      </c>
      <c r="D48" s="18">
        <v>0</v>
      </c>
      <c r="E48" s="18"/>
      <c r="F48" s="18">
        <f t="shared" si="6"/>
        <v>0</v>
      </c>
      <c r="G48" s="18">
        <f t="shared" si="6"/>
        <v>0</v>
      </c>
      <c r="H48" s="18">
        <f t="shared" si="7"/>
        <v>0</v>
      </c>
      <c r="I48" s="18">
        <f t="shared" si="7"/>
        <v>0</v>
      </c>
      <c r="J48" s="18">
        <f t="shared" si="7"/>
        <v>0</v>
      </c>
      <c r="K48" s="18">
        <f t="shared" si="7"/>
        <v>0</v>
      </c>
      <c r="L48" s="18">
        <f t="shared" si="7"/>
        <v>0</v>
      </c>
      <c r="M48" s="18">
        <f t="shared" si="7"/>
        <v>0</v>
      </c>
      <c r="N48" s="18">
        <f t="shared" si="7"/>
        <v>0</v>
      </c>
      <c r="O48" s="18">
        <f t="shared" si="7"/>
        <v>0</v>
      </c>
      <c r="P48" s="18">
        <f t="shared" si="7"/>
        <v>0</v>
      </c>
    </row>
    <row r="49" spans="2:16" ht="16.5">
      <c r="B49" s="19" t="s">
        <v>54</v>
      </c>
      <c r="C49" s="16">
        <f t="shared" si="1"/>
        <v>0</v>
      </c>
      <c r="D49" s="16">
        <v>0</v>
      </c>
      <c r="E49" s="16"/>
      <c r="F49" s="16">
        <f t="shared" si="6"/>
        <v>0</v>
      </c>
      <c r="G49" s="16">
        <f t="shared" si="6"/>
        <v>0</v>
      </c>
      <c r="H49" s="16">
        <f t="shared" si="7"/>
        <v>0</v>
      </c>
      <c r="I49" s="16">
        <f t="shared" si="7"/>
        <v>0</v>
      </c>
      <c r="J49" s="16">
        <f t="shared" si="7"/>
        <v>0</v>
      </c>
      <c r="K49" s="16">
        <f t="shared" si="7"/>
        <v>0</v>
      </c>
      <c r="L49" s="20"/>
      <c r="M49" s="20"/>
      <c r="N49" s="20"/>
      <c r="O49" s="20"/>
      <c r="P49" s="20"/>
    </row>
    <row r="50" spans="2:16" ht="33">
      <c r="B50" s="17" t="s">
        <v>55</v>
      </c>
      <c r="C50" s="18">
        <f t="shared" si="1"/>
        <v>0</v>
      </c>
      <c r="D50" s="18">
        <v>0</v>
      </c>
      <c r="E50" s="18"/>
      <c r="F50" s="18">
        <f t="shared" si="6"/>
        <v>0</v>
      </c>
      <c r="G50" s="18">
        <f t="shared" si="6"/>
        <v>0</v>
      </c>
      <c r="H50" s="18">
        <f t="shared" si="7"/>
        <v>0</v>
      </c>
      <c r="I50" s="18">
        <f t="shared" si="7"/>
        <v>0</v>
      </c>
      <c r="J50" s="18">
        <f t="shared" si="7"/>
        <v>0</v>
      </c>
      <c r="K50" s="18">
        <f t="shared" si="7"/>
        <v>0</v>
      </c>
      <c r="L50" s="18">
        <f t="shared" si="7"/>
        <v>0</v>
      </c>
      <c r="M50" s="18">
        <f t="shared" si="7"/>
        <v>0</v>
      </c>
      <c r="N50" s="18">
        <f t="shared" si="7"/>
        <v>0</v>
      </c>
      <c r="O50" s="18">
        <f t="shared" si="7"/>
        <v>0</v>
      </c>
      <c r="P50" s="18">
        <f t="shared" si="7"/>
        <v>0</v>
      </c>
    </row>
    <row r="51" spans="2:16" ht="33">
      <c r="B51" s="17" t="s">
        <v>56</v>
      </c>
      <c r="C51" s="18">
        <f t="shared" si="1"/>
        <v>0</v>
      </c>
      <c r="D51" s="18">
        <v>0</v>
      </c>
      <c r="E51" s="18"/>
      <c r="F51" s="18">
        <f t="shared" si="6"/>
        <v>0</v>
      </c>
      <c r="G51" s="18">
        <f t="shared" si="6"/>
        <v>0</v>
      </c>
      <c r="H51" s="18">
        <f t="shared" si="7"/>
        <v>0</v>
      </c>
      <c r="I51" s="18">
        <f t="shared" si="7"/>
        <v>0</v>
      </c>
      <c r="J51" s="18">
        <f t="shared" si="7"/>
        <v>0</v>
      </c>
      <c r="K51" s="18">
        <f t="shared" si="7"/>
        <v>0</v>
      </c>
      <c r="L51" s="18">
        <f t="shared" si="7"/>
        <v>0</v>
      </c>
      <c r="M51" s="18">
        <f t="shared" si="7"/>
        <v>0</v>
      </c>
      <c r="N51" s="18">
        <f t="shared" si="7"/>
        <v>0</v>
      </c>
      <c r="O51" s="18">
        <f t="shared" si="7"/>
        <v>0</v>
      </c>
      <c r="P51" s="18">
        <f t="shared" si="7"/>
        <v>0</v>
      </c>
    </row>
    <row r="52" spans="2:16" ht="33">
      <c r="B52" s="17" t="s">
        <v>57</v>
      </c>
      <c r="C52" s="18">
        <f t="shared" si="1"/>
        <v>0</v>
      </c>
      <c r="D52" s="18">
        <v>0</v>
      </c>
      <c r="E52" s="18"/>
      <c r="F52" s="18">
        <f t="shared" si="6"/>
        <v>0</v>
      </c>
      <c r="G52" s="18">
        <f t="shared" si="6"/>
        <v>0</v>
      </c>
      <c r="H52" s="18">
        <f t="shared" si="7"/>
        <v>0</v>
      </c>
      <c r="I52" s="18">
        <f t="shared" si="7"/>
        <v>0</v>
      </c>
      <c r="J52" s="18">
        <f t="shared" si="7"/>
        <v>0</v>
      </c>
      <c r="K52" s="18">
        <f t="shared" si="7"/>
        <v>0</v>
      </c>
      <c r="L52" s="18">
        <f t="shared" si="7"/>
        <v>0</v>
      </c>
      <c r="M52" s="18">
        <f t="shared" si="7"/>
        <v>0</v>
      </c>
      <c r="N52" s="18">
        <f t="shared" si="7"/>
        <v>0</v>
      </c>
      <c r="O52" s="18">
        <f t="shared" si="7"/>
        <v>0</v>
      </c>
      <c r="P52" s="18">
        <f t="shared" si="7"/>
        <v>0</v>
      </c>
    </row>
    <row r="53" spans="2:16" ht="33">
      <c r="B53" s="17" t="s">
        <v>58</v>
      </c>
      <c r="C53" s="18">
        <f t="shared" si="1"/>
        <v>0</v>
      </c>
      <c r="D53" s="18">
        <v>0</v>
      </c>
      <c r="E53" s="18"/>
      <c r="F53" s="18">
        <f t="shared" si="6"/>
        <v>0</v>
      </c>
      <c r="G53" s="18">
        <f t="shared" si="6"/>
        <v>0</v>
      </c>
      <c r="H53" s="18">
        <f t="shared" si="7"/>
        <v>0</v>
      </c>
      <c r="I53" s="18">
        <f t="shared" si="7"/>
        <v>0</v>
      </c>
      <c r="J53" s="18">
        <f t="shared" si="7"/>
        <v>0</v>
      </c>
      <c r="K53" s="18">
        <f t="shared" si="7"/>
        <v>0</v>
      </c>
      <c r="L53" s="18">
        <f t="shared" si="7"/>
        <v>0</v>
      </c>
      <c r="M53" s="18">
        <f t="shared" si="7"/>
        <v>0</v>
      </c>
      <c r="N53" s="18">
        <f t="shared" si="7"/>
        <v>0</v>
      </c>
      <c r="O53" s="18">
        <f t="shared" si="7"/>
        <v>0</v>
      </c>
      <c r="P53" s="18">
        <f t="shared" si="7"/>
        <v>0</v>
      </c>
    </row>
    <row r="54" spans="2:16" ht="33">
      <c r="B54" s="17" t="s">
        <v>59</v>
      </c>
      <c r="C54" s="18">
        <f t="shared" si="1"/>
        <v>0</v>
      </c>
      <c r="D54" s="18">
        <v>0</v>
      </c>
      <c r="E54" s="18"/>
      <c r="F54" s="18">
        <f t="shared" si="6"/>
        <v>0</v>
      </c>
      <c r="G54" s="18">
        <f t="shared" si="6"/>
        <v>0</v>
      </c>
      <c r="H54" s="18">
        <f t="shared" si="7"/>
        <v>0</v>
      </c>
      <c r="I54" s="18">
        <f t="shared" si="7"/>
        <v>0</v>
      </c>
      <c r="J54" s="18">
        <f t="shared" si="7"/>
        <v>0</v>
      </c>
      <c r="K54" s="18">
        <f t="shared" si="7"/>
        <v>0</v>
      </c>
      <c r="L54" s="18">
        <f t="shared" si="7"/>
        <v>0</v>
      </c>
      <c r="M54" s="18">
        <f t="shared" si="7"/>
        <v>0</v>
      </c>
      <c r="N54" s="18">
        <f t="shared" si="7"/>
        <v>0</v>
      </c>
      <c r="O54" s="18">
        <f t="shared" si="7"/>
        <v>0</v>
      </c>
      <c r="P54" s="18">
        <f t="shared" si="7"/>
        <v>0</v>
      </c>
    </row>
    <row r="55" spans="2:16" ht="33">
      <c r="B55" s="17" t="s">
        <v>60</v>
      </c>
      <c r="C55" s="18">
        <f t="shared" si="1"/>
        <v>0</v>
      </c>
      <c r="D55" s="18">
        <v>0</v>
      </c>
      <c r="E55" s="18"/>
      <c r="F55" s="18">
        <f t="shared" si="6"/>
        <v>0</v>
      </c>
      <c r="G55" s="18">
        <f t="shared" si="6"/>
        <v>0</v>
      </c>
      <c r="H55" s="18">
        <f t="shared" si="7"/>
        <v>0</v>
      </c>
      <c r="I55" s="18">
        <f t="shared" si="7"/>
        <v>0</v>
      </c>
      <c r="J55" s="18">
        <f t="shared" si="7"/>
        <v>0</v>
      </c>
      <c r="K55" s="18">
        <f t="shared" si="7"/>
        <v>0</v>
      </c>
      <c r="L55" s="18">
        <f t="shared" si="7"/>
        <v>0</v>
      </c>
      <c r="M55" s="18">
        <f t="shared" si="7"/>
        <v>0</v>
      </c>
      <c r="N55" s="18">
        <f t="shared" si="7"/>
        <v>0</v>
      </c>
      <c r="O55" s="18">
        <f t="shared" si="7"/>
        <v>0</v>
      </c>
      <c r="P55" s="18">
        <f t="shared" si="7"/>
        <v>0</v>
      </c>
    </row>
    <row r="56" spans="2:16" ht="33">
      <c r="B56" s="17" t="s">
        <v>61</v>
      </c>
      <c r="C56" s="18">
        <f t="shared" si="1"/>
        <v>0</v>
      </c>
      <c r="D56" s="18">
        <v>0</v>
      </c>
      <c r="E56" s="18"/>
      <c r="F56" s="18">
        <f t="shared" si="6"/>
        <v>0</v>
      </c>
      <c r="G56" s="18">
        <f t="shared" si="6"/>
        <v>0</v>
      </c>
      <c r="H56" s="18">
        <f t="shared" si="7"/>
        <v>0</v>
      </c>
      <c r="I56" s="18">
        <f t="shared" si="7"/>
        <v>0</v>
      </c>
      <c r="J56" s="18">
        <f t="shared" si="7"/>
        <v>0</v>
      </c>
      <c r="K56" s="18">
        <f t="shared" si="7"/>
        <v>0</v>
      </c>
      <c r="L56" s="18">
        <f t="shared" si="7"/>
        <v>0</v>
      </c>
      <c r="M56" s="18">
        <f t="shared" si="7"/>
        <v>0</v>
      </c>
      <c r="N56" s="18">
        <f t="shared" si="7"/>
        <v>0</v>
      </c>
      <c r="O56" s="18">
        <f t="shared" si="7"/>
        <v>0</v>
      </c>
      <c r="P56" s="18">
        <f t="shared" si="7"/>
        <v>0</v>
      </c>
    </row>
    <row r="57" spans="2:16" ht="33">
      <c r="B57" s="10" t="s">
        <v>32</v>
      </c>
      <c r="C57" s="11">
        <f t="shared" si="1"/>
        <v>6207457.41</v>
      </c>
      <c r="D57" s="11">
        <v>146967617</v>
      </c>
      <c r="E57" s="11"/>
      <c r="F57" s="11">
        <v>0</v>
      </c>
      <c r="G57" s="11">
        <v>0</v>
      </c>
      <c r="H57" s="11">
        <f aca="true" t="shared" si="8" ref="H57:M57">H58+H59+H60+H61+H62+H63+H64</f>
        <v>3453123.6</v>
      </c>
      <c r="I57" s="11">
        <f t="shared" si="8"/>
        <v>874854.12</v>
      </c>
      <c r="J57" s="11">
        <f t="shared" si="8"/>
        <v>0</v>
      </c>
      <c r="K57" s="11">
        <f t="shared" si="8"/>
        <v>0</v>
      </c>
      <c r="L57" s="11">
        <f t="shared" si="8"/>
        <v>0</v>
      </c>
      <c r="M57" s="11">
        <f t="shared" si="8"/>
        <v>380648.98</v>
      </c>
      <c r="N57" s="11">
        <f>N58+N59+N60+N61+N62+N63+N64</f>
        <v>248699.95</v>
      </c>
      <c r="O57" s="11">
        <f>O58+O59+O60+O61+O62+O63+O64</f>
        <v>393765.99</v>
      </c>
      <c r="P57" s="11">
        <f>P58+P59+P60+P61+P62+P63+P64</f>
        <v>856364.77</v>
      </c>
    </row>
    <row r="58" spans="2:16" ht="16.5">
      <c r="B58" s="12" t="s">
        <v>33</v>
      </c>
      <c r="C58" s="13">
        <f t="shared" si="1"/>
        <v>3149451.1399999997</v>
      </c>
      <c r="D58" s="13">
        <v>56169765</v>
      </c>
      <c r="E58" s="13"/>
      <c r="F58" s="13">
        <v>0</v>
      </c>
      <c r="G58" s="13">
        <v>0</v>
      </c>
      <c r="H58" s="13">
        <v>686611.52</v>
      </c>
      <c r="I58" s="13">
        <v>781238.82</v>
      </c>
      <c r="J58" s="13">
        <v>0</v>
      </c>
      <c r="K58" s="13">
        <v>0</v>
      </c>
      <c r="L58" s="13">
        <v>0</v>
      </c>
      <c r="M58" s="13">
        <v>380648.98</v>
      </c>
      <c r="N58" s="13">
        <v>248699.95</v>
      </c>
      <c r="O58" s="13">
        <v>253765.99</v>
      </c>
      <c r="P58" s="13">
        <v>798485.88</v>
      </c>
    </row>
    <row r="59" spans="2:16" ht="33">
      <c r="B59" s="12" t="s">
        <v>34</v>
      </c>
      <c r="C59" s="13">
        <f t="shared" si="1"/>
        <v>0</v>
      </c>
      <c r="D59" s="13">
        <v>100000</v>
      </c>
      <c r="E59" s="13"/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</row>
    <row r="60" spans="2:16" ht="33">
      <c r="B60" s="12" t="s">
        <v>35</v>
      </c>
      <c r="C60" s="13">
        <f t="shared" si="1"/>
        <v>0</v>
      </c>
      <c r="D60" s="13">
        <v>77200</v>
      </c>
      <c r="E60" s="13"/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</row>
    <row r="61" spans="2:16" ht="33">
      <c r="B61" s="12" t="s">
        <v>36</v>
      </c>
      <c r="C61" s="13">
        <f t="shared" si="1"/>
        <v>830000</v>
      </c>
      <c r="D61" s="13">
        <v>21135544</v>
      </c>
      <c r="E61" s="13"/>
      <c r="F61" s="13">
        <v>0</v>
      </c>
      <c r="G61" s="13">
        <v>0</v>
      </c>
      <c r="H61" s="13">
        <v>690000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140000</v>
      </c>
      <c r="P61" s="13"/>
    </row>
    <row r="62" spans="2:16" ht="33">
      <c r="B62" s="12" t="s">
        <v>37</v>
      </c>
      <c r="C62" s="13">
        <f t="shared" si="1"/>
        <v>151494.19</v>
      </c>
      <c r="D62" s="13">
        <v>13199053</v>
      </c>
      <c r="E62" s="13"/>
      <c r="F62" s="13">
        <v>0</v>
      </c>
      <c r="G62" s="13">
        <v>0</v>
      </c>
      <c r="H62" s="13">
        <v>0</v>
      </c>
      <c r="I62" s="13">
        <v>93615.3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57878.89</v>
      </c>
    </row>
    <row r="63" spans="2:16" ht="16.5">
      <c r="B63" s="12" t="s">
        <v>38</v>
      </c>
      <c r="C63" s="13">
        <f t="shared" si="1"/>
        <v>0</v>
      </c>
      <c r="D63" s="13">
        <v>180055</v>
      </c>
      <c r="E63" s="13"/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</row>
    <row r="64" spans="2:16" ht="16.5">
      <c r="B64" s="12" t="s">
        <v>39</v>
      </c>
      <c r="C64" s="13">
        <f t="shared" si="1"/>
        <v>2076512.08</v>
      </c>
      <c r="D64" s="13">
        <v>56106000</v>
      </c>
      <c r="E64" s="13"/>
      <c r="F64" s="13">
        <v>0</v>
      </c>
      <c r="G64" s="13">
        <v>0</v>
      </c>
      <c r="H64" s="13">
        <v>2076512.08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</row>
    <row r="65" spans="2:16" ht="16.5">
      <c r="B65" s="10" t="s">
        <v>40</v>
      </c>
      <c r="C65" s="11">
        <f t="shared" si="1"/>
        <v>15772064.24</v>
      </c>
      <c r="D65" s="11">
        <v>49140000</v>
      </c>
      <c r="E65" s="11"/>
      <c r="F65" s="11">
        <v>0</v>
      </c>
      <c r="G65" s="11">
        <v>0</v>
      </c>
      <c r="H65" s="11">
        <f aca="true" t="shared" si="9" ref="H65:P65">H66</f>
        <v>2234777.19</v>
      </c>
      <c r="I65" s="11">
        <f t="shared" si="9"/>
        <v>485637.45</v>
      </c>
      <c r="J65" s="11">
        <f t="shared" si="9"/>
        <v>1043203.9</v>
      </c>
      <c r="K65" s="11">
        <f t="shared" si="9"/>
        <v>968957.75</v>
      </c>
      <c r="L65" s="11">
        <f t="shared" si="9"/>
        <v>917193.53</v>
      </c>
      <c r="M65" s="11">
        <f t="shared" si="9"/>
        <v>544546.8</v>
      </c>
      <c r="N65" s="11">
        <f t="shared" si="9"/>
        <v>5323832.58</v>
      </c>
      <c r="O65" s="11">
        <f t="shared" si="9"/>
        <v>3407086.4</v>
      </c>
      <c r="P65" s="11">
        <f t="shared" si="9"/>
        <v>846828.64</v>
      </c>
    </row>
    <row r="66" spans="2:16" ht="16.5">
      <c r="B66" s="12" t="s">
        <v>41</v>
      </c>
      <c r="C66" s="13">
        <f t="shared" si="1"/>
        <v>15772064.24</v>
      </c>
      <c r="D66" s="13">
        <v>49140000</v>
      </c>
      <c r="E66" s="13"/>
      <c r="F66" s="13">
        <v>0</v>
      </c>
      <c r="G66" s="13">
        <v>0</v>
      </c>
      <c r="H66" s="13">
        <v>2234777.19</v>
      </c>
      <c r="I66" s="13">
        <v>485637.45</v>
      </c>
      <c r="J66" s="13">
        <v>1043203.9</v>
      </c>
      <c r="K66" s="13">
        <v>968957.75</v>
      </c>
      <c r="L66" s="13">
        <v>917193.53</v>
      </c>
      <c r="M66" s="13">
        <v>544546.8</v>
      </c>
      <c r="N66" s="13">
        <v>5323832.58</v>
      </c>
      <c r="O66" s="13">
        <v>3407086.4</v>
      </c>
      <c r="P66" s="13">
        <v>846828.64</v>
      </c>
    </row>
    <row r="67" spans="2:16" ht="33">
      <c r="B67" s="19" t="s">
        <v>62</v>
      </c>
      <c r="C67" s="16">
        <f t="shared" si="1"/>
        <v>0</v>
      </c>
      <c r="D67" s="16">
        <v>0</v>
      </c>
      <c r="E67" s="16"/>
      <c r="F67" s="16">
        <f aca="true" t="shared" si="10" ref="F67:G73">SUM(G67:Q67)</f>
        <v>0</v>
      </c>
      <c r="G67" s="16">
        <f t="shared" si="10"/>
        <v>0</v>
      </c>
      <c r="H67" s="16" t="s">
        <v>89</v>
      </c>
      <c r="I67" s="16">
        <f aca="true" t="shared" si="11" ref="H67:P73">SUM(K67:T67)</f>
        <v>0</v>
      </c>
      <c r="J67" s="16">
        <f t="shared" si="11"/>
        <v>0</v>
      </c>
      <c r="K67" s="16">
        <f t="shared" si="11"/>
        <v>0</v>
      </c>
      <c r="L67" s="16">
        <f t="shared" si="11"/>
        <v>0</v>
      </c>
      <c r="M67" s="16">
        <f t="shared" si="11"/>
        <v>0</v>
      </c>
      <c r="N67" s="16">
        <f t="shared" si="11"/>
        <v>0</v>
      </c>
      <c r="O67" s="16">
        <f t="shared" si="11"/>
        <v>0</v>
      </c>
      <c r="P67" s="16">
        <f t="shared" si="11"/>
        <v>0</v>
      </c>
    </row>
    <row r="68" spans="2:16" ht="16.5">
      <c r="B68" s="21" t="s">
        <v>63</v>
      </c>
      <c r="C68" s="18">
        <f t="shared" si="1"/>
        <v>0</v>
      </c>
      <c r="D68" s="18">
        <v>0</v>
      </c>
      <c r="E68" s="18"/>
      <c r="F68" s="18">
        <f t="shared" si="10"/>
        <v>0</v>
      </c>
      <c r="G68" s="18">
        <f t="shared" si="10"/>
        <v>0</v>
      </c>
      <c r="H68" s="18">
        <f t="shared" si="11"/>
        <v>0</v>
      </c>
      <c r="I68" s="18">
        <f t="shared" si="11"/>
        <v>0</v>
      </c>
      <c r="J68" s="18">
        <f t="shared" si="11"/>
        <v>0</v>
      </c>
      <c r="K68" s="18">
        <f t="shared" si="11"/>
        <v>0</v>
      </c>
      <c r="L68" s="18">
        <f t="shared" si="11"/>
        <v>0</v>
      </c>
      <c r="M68" s="18">
        <f t="shared" si="11"/>
        <v>0</v>
      </c>
      <c r="N68" s="18">
        <f t="shared" si="11"/>
        <v>0</v>
      </c>
      <c r="O68" s="18">
        <f t="shared" si="11"/>
        <v>0</v>
      </c>
      <c r="P68" s="18">
        <f t="shared" si="11"/>
        <v>0</v>
      </c>
    </row>
    <row r="69" spans="2:16" ht="33">
      <c r="B69" s="21" t="s">
        <v>64</v>
      </c>
      <c r="C69" s="18">
        <f t="shared" si="1"/>
        <v>0</v>
      </c>
      <c r="D69" s="18">
        <v>0</v>
      </c>
      <c r="E69" s="18"/>
      <c r="F69" s="18">
        <f t="shared" si="10"/>
        <v>0</v>
      </c>
      <c r="G69" s="18">
        <f t="shared" si="10"/>
        <v>0</v>
      </c>
      <c r="H69" s="18">
        <f t="shared" si="11"/>
        <v>0</v>
      </c>
      <c r="I69" s="18">
        <f t="shared" si="11"/>
        <v>0</v>
      </c>
      <c r="J69" s="18">
        <f t="shared" si="11"/>
        <v>0</v>
      </c>
      <c r="K69" s="18">
        <f t="shared" si="11"/>
        <v>0</v>
      </c>
      <c r="L69" s="18">
        <f t="shared" si="11"/>
        <v>0</v>
      </c>
      <c r="M69" s="18">
        <f t="shared" si="11"/>
        <v>0</v>
      </c>
      <c r="N69" s="18">
        <f t="shared" si="11"/>
        <v>0</v>
      </c>
      <c r="O69" s="18">
        <f t="shared" si="11"/>
        <v>0</v>
      </c>
      <c r="P69" s="18">
        <f t="shared" si="11"/>
        <v>0</v>
      </c>
    </row>
    <row r="70" spans="2:16" ht="16.5">
      <c r="B70" s="19" t="s">
        <v>65</v>
      </c>
      <c r="C70" s="16">
        <f t="shared" si="1"/>
        <v>0</v>
      </c>
      <c r="D70" s="16">
        <v>0</v>
      </c>
      <c r="E70" s="16"/>
      <c r="F70" s="16">
        <f t="shared" si="10"/>
        <v>0</v>
      </c>
      <c r="G70" s="16">
        <f t="shared" si="10"/>
        <v>0</v>
      </c>
      <c r="H70" s="16">
        <f t="shared" si="11"/>
        <v>0</v>
      </c>
      <c r="I70" s="16">
        <f t="shared" si="11"/>
        <v>0</v>
      </c>
      <c r="J70" s="16">
        <f t="shared" si="11"/>
        <v>0</v>
      </c>
      <c r="K70" s="16">
        <f t="shared" si="11"/>
        <v>0</v>
      </c>
      <c r="L70" s="20"/>
      <c r="M70" s="20"/>
      <c r="N70" s="20"/>
      <c r="O70" s="20"/>
      <c r="P70" s="20"/>
    </row>
    <row r="71" spans="2:16" ht="33">
      <c r="B71" s="21" t="s">
        <v>66</v>
      </c>
      <c r="C71" s="18">
        <f t="shared" si="1"/>
        <v>0</v>
      </c>
      <c r="D71" s="18">
        <v>0</v>
      </c>
      <c r="E71" s="18"/>
      <c r="F71" s="18">
        <f t="shared" si="10"/>
        <v>0</v>
      </c>
      <c r="G71" s="18">
        <f t="shared" si="10"/>
        <v>0</v>
      </c>
      <c r="H71" s="18">
        <f t="shared" si="11"/>
        <v>0</v>
      </c>
      <c r="I71" s="18">
        <f t="shared" si="11"/>
        <v>0</v>
      </c>
      <c r="J71" s="18">
        <f t="shared" si="11"/>
        <v>0</v>
      </c>
      <c r="K71" s="18">
        <f t="shared" si="11"/>
        <v>0</v>
      </c>
      <c r="L71" s="18">
        <f t="shared" si="11"/>
        <v>0</v>
      </c>
      <c r="M71" s="18">
        <f t="shared" si="11"/>
        <v>0</v>
      </c>
      <c r="N71" s="18">
        <f t="shared" si="11"/>
        <v>0</v>
      </c>
      <c r="O71" s="18">
        <f t="shared" si="11"/>
        <v>0</v>
      </c>
      <c r="P71" s="18">
        <f t="shared" si="11"/>
        <v>0</v>
      </c>
    </row>
    <row r="72" spans="2:16" ht="33">
      <c r="B72" s="21" t="s">
        <v>67</v>
      </c>
      <c r="C72" s="18">
        <f t="shared" si="1"/>
        <v>0</v>
      </c>
      <c r="D72" s="18">
        <v>0</v>
      </c>
      <c r="E72" s="18"/>
      <c r="F72" s="18">
        <f t="shared" si="10"/>
        <v>0</v>
      </c>
      <c r="G72" s="18">
        <f t="shared" si="10"/>
        <v>0</v>
      </c>
      <c r="H72" s="18">
        <f t="shared" si="11"/>
        <v>0</v>
      </c>
      <c r="I72" s="18">
        <f t="shared" si="11"/>
        <v>0</v>
      </c>
      <c r="J72" s="18">
        <f t="shared" si="11"/>
        <v>0</v>
      </c>
      <c r="K72" s="18">
        <f t="shared" si="11"/>
        <v>0</v>
      </c>
      <c r="L72" s="18">
        <f t="shared" si="11"/>
        <v>0</v>
      </c>
      <c r="M72" s="18">
        <f t="shared" si="11"/>
        <v>0</v>
      </c>
      <c r="N72" s="18">
        <f t="shared" si="11"/>
        <v>0</v>
      </c>
      <c r="O72" s="18">
        <f t="shared" si="11"/>
        <v>0</v>
      </c>
      <c r="P72" s="18">
        <f t="shared" si="11"/>
        <v>0</v>
      </c>
    </row>
    <row r="73" spans="2:16" ht="33">
      <c r="B73" s="21" t="s">
        <v>68</v>
      </c>
      <c r="C73" s="18">
        <f t="shared" si="1"/>
        <v>0</v>
      </c>
      <c r="D73" s="18">
        <v>0</v>
      </c>
      <c r="E73" s="18"/>
      <c r="F73" s="18">
        <f t="shared" si="10"/>
        <v>0</v>
      </c>
      <c r="G73" s="18">
        <f t="shared" si="10"/>
        <v>0</v>
      </c>
      <c r="H73" s="18">
        <f t="shared" si="11"/>
        <v>0</v>
      </c>
      <c r="I73" s="18">
        <f>SUM(L73:T73)</f>
        <v>0</v>
      </c>
      <c r="J73" s="18">
        <f>SUM(L73:U73)</f>
        <v>0</v>
      </c>
      <c r="L73" s="18">
        <f>SUM(M73:V73)</f>
        <v>0</v>
      </c>
      <c r="M73" s="18">
        <f>SUM(N73:W73)</f>
        <v>0</v>
      </c>
      <c r="N73" s="18">
        <f>SUM(O73:X73)</f>
        <v>0</v>
      </c>
      <c r="O73" s="18">
        <f>SUM(P73:Y73)</f>
        <v>0</v>
      </c>
      <c r="P73" s="18">
        <f>SUM(Q73:Z73)</f>
        <v>0</v>
      </c>
    </row>
    <row r="74" spans="2:16" ht="16.5">
      <c r="B74" s="19" t="s">
        <v>69</v>
      </c>
      <c r="C74" s="16">
        <f t="shared" si="1"/>
        <v>7500131225.629999</v>
      </c>
      <c r="D74" s="16">
        <f>SUM(D70,D67,D49,D57,D65,D41,D31,D21,D16)</f>
        <v>4156294851</v>
      </c>
      <c r="E74" s="16">
        <f>SUM(E70,E67,E49,E57,E65,E41,E31,E21,E16)</f>
        <v>3052373590.58</v>
      </c>
      <c r="F74" s="16">
        <f aca="true" t="shared" si="12" ref="F74:M74">SUM(F70,F67,F49,F57,F65,F41,F31,F21,F16)</f>
        <v>186595893.66</v>
      </c>
      <c r="G74" s="16">
        <f t="shared" si="12"/>
        <v>385315694.68</v>
      </c>
      <c r="H74" s="16">
        <f t="shared" si="12"/>
        <v>451954736.79999995</v>
      </c>
      <c r="I74" s="16">
        <f t="shared" si="12"/>
        <v>600622320.36</v>
      </c>
      <c r="J74" s="16">
        <f t="shared" si="12"/>
        <v>336601070.62</v>
      </c>
      <c r="K74" s="16">
        <f t="shared" si="12"/>
        <v>443066081.00999993</v>
      </c>
      <c r="L74" s="16">
        <f t="shared" si="12"/>
        <v>594703702.7699999</v>
      </c>
      <c r="M74" s="16">
        <f t="shared" si="12"/>
        <v>1084078028.75</v>
      </c>
      <c r="N74" s="16">
        <f>SUM(N70,N67,N49,N57,N65,N41,N31,N21,N16)</f>
        <v>1205323795.13</v>
      </c>
      <c r="O74" s="16">
        <f>SUM(O70,O67,O49,O57,O65,O41,O31,O21,O16)</f>
        <v>1254453587.99</v>
      </c>
      <c r="P74" s="16">
        <f>SUM(P70,P67,P49,P57,P65,P41,P31,P21,P16)</f>
        <v>957416313.8600001</v>
      </c>
    </row>
    <row r="75" spans="2:16" ht="16.5">
      <c r="B75" s="22" t="s">
        <v>70</v>
      </c>
      <c r="C75" s="23">
        <f t="shared" si="1"/>
        <v>0</v>
      </c>
      <c r="D75" s="23">
        <v>0</v>
      </c>
      <c r="E75" s="23"/>
      <c r="F75" s="23">
        <f aca="true" t="shared" si="13" ref="F75:G83">SUM(G75:Q75)</f>
        <v>0</v>
      </c>
      <c r="G75" s="23">
        <f t="shared" si="13"/>
        <v>0</v>
      </c>
      <c r="H75" s="23">
        <f aca="true" t="shared" si="14" ref="H75:K83">SUM(J75:S75)</f>
        <v>0</v>
      </c>
      <c r="I75" s="23">
        <f t="shared" si="14"/>
        <v>0</v>
      </c>
      <c r="J75" s="23">
        <f t="shared" si="14"/>
        <v>0</v>
      </c>
      <c r="K75" s="23">
        <f t="shared" si="14"/>
        <v>0</v>
      </c>
      <c r="L75" s="14"/>
      <c r="M75" s="14"/>
      <c r="N75" s="14"/>
      <c r="O75" s="14"/>
      <c r="P75" s="14"/>
    </row>
    <row r="76" spans="2:16" ht="16.5">
      <c r="B76" s="24" t="s">
        <v>71</v>
      </c>
      <c r="C76" s="25">
        <f aca="true" t="shared" si="15" ref="C76:C86">SUM(F76:P76)</f>
        <v>0</v>
      </c>
      <c r="D76" s="25">
        <v>0</v>
      </c>
      <c r="E76" s="25"/>
      <c r="F76" s="25">
        <f t="shared" si="13"/>
        <v>0</v>
      </c>
      <c r="G76" s="25">
        <f t="shared" si="13"/>
        <v>0</v>
      </c>
      <c r="H76" s="25">
        <f t="shared" si="14"/>
        <v>0</v>
      </c>
      <c r="I76" s="25">
        <f t="shared" si="14"/>
        <v>0</v>
      </c>
      <c r="J76" s="25">
        <f t="shared" si="14"/>
        <v>0</v>
      </c>
      <c r="K76" s="25">
        <f t="shared" si="14"/>
        <v>0</v>
      </c>
      <c r="L76" s="14"/>
      <c r="M76" s="14"/>
      <c r="N76" s="14"/>
      <c r="O76" s="14"/>
      <c r="P76" s="14"/>
    </row>
    <row r="77" spans="2:16" ht="33">
      <c r="B77" s="21" t="s">
        <v>72</v>
      </c>
      <c r="C77" s="18">
        <f t="shared" si="15"/>
        <v>0</v>
      </c>
      <c r="D77" s="18">
        <v>0</v>
      </c>
      <c r="E77" s="18"/>
      <c r="F77" s="18">
        <f t="shared" si="13"/>
        <v>0</v>
      </c>
      <c r="G77" s="18">
        <f t="shared" si="13"/>
        <v>0</v>
      </c>
      <c r="H77" s="18">
        <f t="shared" si="14"/>
        <v>0</v>
      </c>
      <c r="I77" s="18">
        <f t="shared" si="14"/>
        <v>0</v>
      </c>
      <c r="J77" s="18">
        <f t="shared" si="14"/>
        <v>0</v>
      </c>
      <c r="K77" s="18">
        <f t="shared" si="14"/>
        <v>0</v>
      </c>
      <c r="L77" s="14"/>
      <c r="M77" s="14"/>
      <c r="N77" s="14"/>
      <c r="O77" s="14"/>
      <c r="P77" s="14"/>
    </row>
    <row r="78" spans="2:16" ht="33">
      <c r="B78" s="21" t="s">
        <v>73</v>
      </c>
      <c r="C78" s="18">
        <f t="shared" si="15"/>
        <v>0</v>
      </c>
      <c r="D78" s="18">
        <v>0</v>
      </c>
      <c r="E78" s="18"/>
      <c r="F78" s="18">
        <f t="shared" si="13"/>
        <v>0</v>
      </c>
      <c r="G78" s="18">
        <f t="shared" si="13"/>
        <v>0</v>
      </c>
      <c r="H78" s="18">
        <f t="shared" si="14"/>
        <v>0</v>
      </c>
      <c r="I78" s="18">
        <f t="shared" si="14"/>
        <v>0</v>
      </c>
      <c r="J78" s="18">
        <f t="shared" si="14"/>
        <v>0</v>
      </c>
      <c r="K78" s="18">
        <f t="shared" si="14"/>
        <v>0</v>
      </c>
      <c r="L78" s="14"/>
      <c r="M78" s="14"/>
      <c r="N78" s="14"/>
      <c r="O78" s="14"/>
      <c r="P78" s="14"/>
    </row>
    <row r="79" spans="2:16" ht="16.5">
      <c r="B79" s="24" t="s">
        <v>74</v>
      </c>
      <c r="C79" s="25">
        <f t="shared" si="15"/>
        <v>0</v>
      </c>
      <c r="D79" s="25">
        <v>0</v>
      </c>
      <c r="E79" s="25"/>
      <c r="F79" s="25">
        <f t="shared" si="13"/>
        <v>0</v>
      </c>
      <c r="G79" s="25">
        <f t="shared" si="13"/>
        <v>0</v>
      </c>
      <c r="H79" s="25">
        <f t="shared" si="14"/>
        <v>0</v>
      </c>
      <c r="I79" s="25">
        <f t="shared" si="14"/>
        <v>0</v>
      </c>
      <c r="J79" s="25">
        <f t="shared" si="14"/>
        <v>0</v>
      </c>
      <c r="K79" s="25">
        <f t="shared" si="14"/>
        <v>0</v>
      </c>
      <c r="L79" s="14"/>
      <c r="M79" s="14"/>
      <c r="N79" s="14"/>
      <c r="O79" s="14"/>
      <c r="P79" s="14"/>
    </row>
    <row r="80" spans="2:16" ht="16.5">
      <c r="B80" s="21" t="s">
        <v>75</v>
      </c>
      <c r="C80" s="18">
        <f t="shared" si="15"/>
        <v>0</v>
      </c>
      <c r="D80" s="18">
        <v>0</v>
      </c>
      <c r="E80" s="18"/>
      <c r="F80" s="18">
        <f t="shared" si="13"/>
        <v>0</v>
      </c>
      <c r="G80" s="18">
        <f t="shared" si="13"/>
        <v>0</v>
      </c>
      <c r="H80" s="18">
        <f t="shared" si="14"/>
        <v>0</v>
      </c>
      <c r="I80" s="18">
        <f t="shared" si="14"/>
        <v>0</v>
      </c>
      <c r="J80" s="18">
        <f t="shared" si="14"/>
        <v>0</v>
      </c>
      <c r="K80" s="18">
        <f t="shared" si="14"/>
        <v>0</v>
      </c>
      <c r="L80" s="14"/>
      <c r="M80" s="14"/>
      <c r="N80" s="14"/>
      <c r="O80" s="14"/>
      <c r="P80" s="14"/>
    </row>
    <row r="81" spans="2:16" ht="16.5">
      <c r="B81" s="21" t="s">
        <v>76</v>
      </c>
      <c r="C81" s="18">
        <f t="shared" si="15"/>
        <v>0</v>
      </c>
      <c r="D81" s="18">
        <v>0</v>
      </c>
      <c r="E81" s="18"/>
      <c r="F81" s="18">
        <f t="shared" si="13"/>
        <v>0</v>
      </c>
      <c r="G81" s="18">
        <f t="shared" si="13"/>
        <v>0</v>
      </c>
      <c r="H81" s="18">
        <f t="shared" si="14"/>
        <v>0</v>
      </c>
      <c r="I81" s="18">
        <f t="shared" si="14"/>
        <v>0</v>
      </c>
      <c r="J81" s="18">
        <f t="shared" si="14"/>
        <v>0</v>
      </c>
      <c r="K81" s="18">
        <f t="shared" si="14"/>
        <v>0</v>
      </c>
      <c r="L81" s="14"/>
      <c r="M81" s="14"/>
      <c r="N81" s="14"/>
      <c r="O81" s="14"/>
      <c r="P81" s="14"/>
    </row>
    <row r="82" spans="2:16" ht="16.5">
      <c r="B82" s="24" t="s">
        <v>77</v>
      </c>
      <c r="C82" s="25">
        <f t="shared" si="15"/>
        <v>0</v>
      </c>
      <c r="D82" s="25">
        <v>0</v>
      </c>
      <c r="E82" s="25"/>
      <c r="F82" s="25">
        <f t="shared" si="13"/>
        <v>0</v>
      </c>
      <c r="G82" s="25">
        <f t="shared" si="13"/>
        <v>0</v>
      </c>
      <c r="H82" s="25">
        <f t="shared" si="14"/>
        <v>0</v>
      </c>
      <c r="I82" s="25">
        <f t="shared" si="14"/>
        <v>0</v>
      </c>
      <c r="J82" s="25">
        <f t="shared" si="14"/>
        <v>0</v>
      </c>
      <c r="K82" s="25">
        <f t="shared" si="14"/>
        <v>0</v>
      </c>
      <c r="L82" s="14"/>
      <c r="M82" s="14"/>
      <c r="N82" s="14"/>
      <c r="O82" s="14"/>
      <c r="P82" s="14"/>
    </row>
    <row r="83" spans="2:16" ht="33">
      <c r="B83" s="21" t="s">
        <v>78</v>
      </c>
      <c r="C83" s="18">
        <f t="shared" si="15"/>
        <v>0</v>
      </c>
      <c r="D83" s="18">
        <v>0</v>
      </c>
      <c r="E83" s="18"/>
      <c r="F83" s="18">
        <f t="shared" si="13"/>
        <v>0</v>
      </c>
      <c r="G83" s="18">
        <f t="shared" si="13"/>
        <v>0</v>
      </c>
      <c r="H83" s="18">
        <f t="shared" si="14"/>
        <v>0</v>
      </c>
      <c r="I83" s="18">
        <f t="shared" si="14"/>
        <v>0</v>
      </c>
      <c r="J83" s="18">
        <f t="shared" si="14"/>
        <v>0</v>
      </c>
      <c r="K83" s="18">
        <f t="shared" si="14"/>
        <v>0</v>
      </c>
      <c r="L83" s="14"/>
      <c r="M83" s="14"/>
      <c r="N83" s="14"/>
      <c r="O83" s="14"/>
      <c r="P83" s="14"/>
    </row>
    <row r="84" spans="2:16" ht="16.5">
      <c r="B84" s="19" t="s">
        <v>79</v>
      </c>
      <c r="C84" s="16">
        <f t="shared" si="15"/>
        <v>0</v>
      </c>
      <c r="D84" s="16">
        <f>SUM(D75:D83)</f>
        <v>0</v>
      </c>
      <c r="E84" s="16"/>
      <c r="F84" s="16">
        <f aca="true" t="shared" si="16" ref="F84:K84">SUM(F75:F83)</f>
        <v>0</v>
      </c>
      <c r="G84" s="16">
        <f t="shared" si="16"/>
        <v>0</v>
      </c>
      <c r="H84" s="16">
        <f t="shared" si="16"/>
        <v>0</v>
      </c>
      <c r="I84" s="16">
        <f t="shared" si="16"/>
        <v>0</v>
      </c>
      <c r="J84" s="16">
        <f t="shared" si="16"/>
        <v>0</v>
      </c>
      <c r="K84" s="16">
        <f t="shared" si="16"/>
        <v>0</v>
      </c>
      <c r="L84" s="20"/>
      <c r="M84" s="20"/>
      <c r="N84" s="20"/>
      <c r="O84" s="20"/>
      <c r="P84" s="20"/>
    </row>
    <row r="85" spans="2:16" ht="16.5">
      <c r="B85" s="26"/>
      <c r="C85" s="27">
        <f t="shared" si="15"/>
        <v>0</v>
      </c>
      <c r="D85" s="27"/>
      <c r="E85" s="27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</row>
    <row r="86" spans="2:16" ht="16.5">
      <c r="B86" s="19" t="s">
        <v>80</v>
      </c>
      <c r="C86" s="16">
        <f t="shared" si="15"/>
        <v>7500131225.629999</v>
      </c>
      <c r="D86" s="16">
        <f>SUM(D74,D84)</f>
        <v>4156294851</v>
      </c>
      <c r="E86" s="16">
        <f>SUM(E74,E84)</f>
        <v>3052373590.58</v>
      </c>
      <c r="F86" s="16">
        <v>186595893.66</v>
      </c>
      <c r="G86" s="16">
        <f aca="true" t="shared" si="17" ref="G86:M86">SUM(G74,G84)</f>
        <v>385315694.68</v>
      </c>
      <c r="H86" s="16">
        <f t="shared" si="17"/>
        <v>451954736.79999995</v>
      </c>
      <c r="I86" s="16">
        <f t="shared" si="17"/>
        <v>600622320.36</v>
      </c>
      <c r="J86" s="16">
        <f t="shared" si="17"/>
        <v>336601070.62</v>
      </c>
      <c r="K86" s="16">
        <f t="shared" si="17"/>
        <v>443066081.00999993</v>
      </c>
      <c r="L86" s="16">
        <f t="shared" si="17"/>
        <v>594703702.7699999</v>
      </c>
      <c r="M86" s="16">
        <f t="shared" si="17"/>
        <v>1084078028.75</v>
      </c>
      <c r="N86" s="16">
        <f>SUM(N74,N84)</f>
        <v>1205323795.13</v>
      </c>
      <c r="O86" s="16">
        <f>SUM(O74,O84)</f>
        <v>1254453587.99</v>
      </c>
      <c r="P86" s="16">
        <f>SUM(P74,P84)</f>
        <v>957416313.8600001</v>
      </c>
    </row>
    <row r="87" spans="2:13" ht="16.5">
      <c r="B87" s="26" t="s">
        <v>81</v>
      </c>
      <c r="C87" s="28"/>
      <c r="D87" s="28"/>
      <c r="E87" s="28"/>
      <c r="F87" s="28"/>
      <c r="L87" s="28"/>
      <c r="M87" s="14"/>
    </row>
    <row r="88" spans="2:13" ht="16.5">
      <c r="B88" s="26" t="s">
        <v>98</v>
      </c>
      <c r="C88" s="28"/>
      <c r="D88" s="28"/>
      <c r="E88" s="28"/>
      <c r="F88" s="28"/>
      <c r="L88" s="28"/>
      <c r="M88" s="14"/>
    </row>
    <row r="89" spans="2:13" ht="33">
      <c r="B89" s="26" t="s">
        <v>100</v>
      </c>
      <c r="C89" s="28"/>
      <c r="D89" s="28"/>
      <c r="E89" s="28"/>
      <c r="F89" s="28"/>
      <c r="L89" s="28"/>
      <c r="M89" s="14"/>
    </row>
    <row r="90" spans="2:14" ht="17.25">
      <c r="B90" s="29" t="s">
        <v>101</v>
      </c>
      <c r="C90" s="29"/>
      <c r="D90" s="29"/>
      <c r="E90" s="29"/>
      <c r="F90" s="29"/>
      <c r="G90" s="29"/>
      <c r="M90" s="28"/>
      <c r="N90" s="14"/>
    </row>
    <row r="91" spans="2:7" ht="16.5">
      <c r="B91" s="30" t="s">
        <v>102</v>
      </c>
      <c r="C91" s="30"/>
      <c r="D91" s="30"/>
      <c r="E91" s="30"/>
      <c r="F91" s="30"/>
      <c r="G91" s="30"/>
    </row>
    <row r="92" spans="2:7" ht="16.5">
      <c r="B92" s="31" t="s">
        <v>103</v>
      </c>
      <c r="C92" s="31"/>
      <c r="D92" s="31"/>
      <c r="E92" s="31"/>
      <c r="F92" s="31"/>
      <c r="G92" s="32"/>
    </row>
    <row r="93" spans="12:13" ht="16.5">
      <c r="L93" s="28"/>
      <c r="M93" s="14"/>
    </row>
    <row r="94" spans="12:13" ht="16.5">
      <c r="L94" s="28"/>
      <c r="M94" s="14"/>
    </row>
    <row r="95" spans="12:13" ht="16.5">
      <c r="L95" s="28"/>
      <c r="M95" s="14"/>
    </row>
    <row r="96" spans="12:13" ht="16.5">
      <c r="L96" s="28"/>
      <c r="M96" s="14"/>
    </row>
    <row r="97" ht="16.5">
      <c r="M97" s="33"/>
    </row>
    <row r="98" ht="16.5">
      <c r="M98" s="33"/>
    </row>
    <row r="99" ht="16.5">
      <c r="M99" s="33"/>
    </row>
    <row r="100" ht="16.5">
      <c r="M100" s="33"/>
    </row>
    <row r="101" ht="16.5">
      <c r="M101" s="33"/>
    </row>
    <row r="102" ht="16.5">
      <c r="M102" s="33"/>
    </row>
    <row r="103" ht="16.5">
      <c r="M103" s="33"/>
    </row>
    <row r="104" ht="16.5">
      <c r="M104" s="33"/>
    </row>
    <row r="105" ht="16.5">
      <c r="M105" s="33"/>
    </row>
    <row r="106" ht="16.5">
      <c r="M106" s="33"/>
    </row>
    <row r="107" ht="16.5">
      <c r="M107" s="33"/>
    </row>
    <row r="108" ht="16.5">
      <c r="M108" s="33"/>
    </row>
    <row r="109" ht="16.5">
      <c r="M109" s="33"/>
    </row>
    <row r="110" ht="16.5">
      <c r="M110" s="33"/>
    </row>
    <row r="111" ht="16.5">
      <c r="M111" s="33"/>
    </row>
    <row r="112" ht="16.5">
      <c r="M112" s="33"/>
    </row>
    <row r="113" ht="16.5">
      <c r="M113" s="33"/>
    </row>
    <row r="114" ht="16.5">
      <c r="M114" s="33"/>
    </row>
    <row r="115" ht="16.5">
      <c r="M115" s="33"/>
    </row>
    <row r="116" ht="16.5">
      <c r="M116" s="33"/>
    </row>
    <row r="117" ht="16.5">
      <c r="M117" s="33"/>
    </row>
    <row r="118" ht="16.5">
      <c r="M118" s="33"/>
    </row>
    <row r="119" ht="16.5">
      <c r="M119" s="33"/>
    </row>
    <row r="120" ht="16.5">
      <c r="M120" s="33"/>
    </row>
    <row r="121" ht="16.5">
      <c r="M121" s="33"/>
    </row>
    <row r="122" ht="16.5">
      <c r="M122" s="33"/>
    </row>
    <row r="123" ht="16.5">
      <c r="M123" s="33"/>
    </row>
    <row r="124" ht="16.5">
      <c r="M124" s="33"/>
    </row>
    <row r="125" ht="16.5">
      <c r="M125" s="33"/>
    </row>
    <row r="126" ht="16.5">
      <c r="M126" s="33"/>
    </row>
    <row r="127" ht="16.5">
      <c r="M127" s="33"/>
    </row>
    <row r="128" ht="16.5">
      <c r="M128" s="33"/>
    </row>
    <row r="129" ht="16.5">
      <c r="M129" s="33"/>
    </row>
    <row r="130" ht="16.5">
      <c r="M130" s="33"/>
    </row>
    <row r="131" ht="16.5">
      <c r="M131" s="33"/>
    </row>
    <row r="132" ht="16.5">
      <c r="M132" s="33"/>
    </row>
    <row r="133" ht="16.5">
      <c r="M133" s="33"/>
    </row>
    <row r="134" ht="16.5">
      <c r="M134" s="33"/>
    </row>
    <row r="135" ht="16.5">
      <c r="M135" s="33"/>
    </row>
    <row r="136" ht="16.5">
      <c r="M136" s="33"/>
    </row>
    <row r="137" ht="16.5">
      <c r="M137" s="33"/>
    </row>
    <row r="138" ht="16.5">
      <c r="M138" s="33"/>
    </row>
    <row r="139" ht="16.5">
      <c r="M139" s="33"/>
    </row>
    <row r="140" ht="16.5">
      <c r="M140" s="33"/>
    </row>
    <row r="141" ht="16.5">
      <c r="M141" s="33"/>
    </row>
    <row r="142" ht="16.5">
      <c r="M142" s="33"/>
    </row>
    <row r="143" ht="16.5">
      <c r="M143" s="33"/>
    </row>
    <row r="144" ht="16.5">
      <c r="M144" s="33"/>
    </row>
    <row r="145" ht="16.5">
      <c r="M145" s="33"/>
    </row>
    <row r="146" ht="16.5">
      <c r="M146" s="33"/>
    </row>
    <row r="147" ht="16.5">
      <c r="M147" s="33"/>
    </row>
    <row r="148" ht="16.5">
      <c r="M148" s="33"/>
    </row>
    <row r="149" ht="16.5">
      <c r="M149" s="33"/>
    </row>
    <row r="150" ht="16.5">
      <c r="M150" s="33"/>
    </row>
    <row r="151" ht="16.5">
      <c r="M151" s="33"/>
    </row>
    <row r="152" ht="16.5">
      <c r="M152" s="33"/>
    </row>
    <row r="153" ht="16.5">
      <c r="M153" s="33"/>
    </row>
    <row r="154" ht="16.5">
      <c r="M154" s="33"/>
    </row>
    <row r="155" ht="16.5">
      <c r="M155" s="33"/>
    </row>
    <row r="156" ht="16.5">
      <c r="M156" s="33"/>
    </row>
    <row r="157" ht="16.5">
      <c r="M157" s="33"/>
    </row>
  </sheetData>
  <sheetProtection/>
  <mergeCells count="6">
    <mergeCell ref="B92:F92"/>
    <mergeCell ref="B2:P2"/>
    <mergeCell ref="B3:P3"/>
    <mergeCell ref="B4:P4"/>
    <mergeCell ref="B5:P5"/>
    <mergeCell ref="B6:P6"/>
  </mergeCells>
  <printOptions/>
  <pageMargins left="0.7086614173228347" right="0.7086614173228347" top="0.2362204724409449" bottom="0.4724409448818898" header="0.2362204724409449" footer="0.31496062992125984"/>
  <pageSetup fitToHeight="0" fitToWidth="1" orientation="landscape" scale="35" r:id="rId2"/>
  <ignoredErrors>
    <ignoredError sqref="H3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Jesuscita Feliz de Martinez</dc:creator>
  <cp:keywords/>
  <dc:description/>
  <cp:lastModifiedBy>Jesuscita Feliz de Martinez</cp:lastModifiedBy>
  <cp:lastPrinted>2021-12-01T21:46:42Z</cp:lastPrinted>
  <dcterms:created xsi:type="dcterms:W3CDTF">2021-02-05T19:22:07Z</dcterms:created>
  <dcterms:modified xsi:type="dcterms:W3CDTF">2021-12-01T21:46:49Z</dcterms:modified>
  <cp:category/>
  <cp:version/>
  <cp:contentType/>
  <cp:contentStatus/>
</cp:coreProperties>
</file>