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9150"/>
  </bookViews>
  <sheets>
    <sheet name="RefCCPCuenta" sheetId="1" r:id="rId1"/>
    <sheet name="Definicion" sheetId="2" r:id="rId2"/>
  </sheets>
  <definedNames>
    <definedName name="_xlnm.Print_Area" localSheetId="0">RefCCPCuenta!$A$1:$O$94</definedName>
    <definedName name="_xlnm.Print_Titles" localSheetId="0">RefCCPCuenta!$1:$11</definedName>
  </definedNames>
  <calcPr calcId="144525"/>
  <fileRecoveryPr repairLoad="1"/>
</workbook>
</file>

<file path=xl/calcChain.xml><?xml version="1.0" encoding="utf-8"?>
<calcChain xmlns="http://schemas.openxmlformats.org/spreadsheetml/2006/main">
  <c r="E87" i="1" l="1"/>
  <c r="E85" i="1"/>
  <c r="E75" i="1"/>
  <c r="C86" i="1"/>
  <c r="D85" i="1"/>
  <c r="K84" i="1"/>
  <c r="I84" i="1" s="1"/>
  <c r="J84" i="1"/>
  <c r="K83" i="1"/>
  <c r="I83" i="1" s="1"/>
  <c r="J83" i="1"/>
  <c r="H83" i="1" s="1"/>
  <c r="K82" i="1"/>
  <c r="I82" i="1" s="1"/>
  <c r="J82" i="1"/>
  <c r="K81" i="1"/>
  <c r="I81" i="1" s="1"/>
  <c r="J81" i="1"/>
  <c r="H81" i="1"/>
  <c r="G81" i="1" s="1"/>
  <c r="F81" i="1" s="1"/>
  <c r="C81" i="1" s="1"/>
  <c r="K80" i="1"/>
  <c r="J80" i="1"/>
  <c r="H80" i="1" s="1"/>
  <c r="I80" i="1"/>
  <c r="K79" i="1"/>
  <c r="I79" i="1" s="1"/>
  <c r="J79" i="1"/>
  <c r="K78" i="1"/>
  <c r="I78" i="1" s="1"/>
  <c r="J78" i="1"/>
  <c r="H78" i="1" s="1"/>
  <c r="K77" i="1"/>
  <c r="I77" i="1" s="1"/>
  <c r="J77" i="1"/>
  <c r="H77" i="1" s="1"/>
  <c r="G77" i="1" s="1"/>
  <c r="F77" i="1" s="1"/>
  <c r="C77" i="1" s="1"/>
  <c r="K76" i="1"/>
  <c r="I76" i="1" s="1"/>
  <c r="J76" i="1"/>
  <c r="D75" i="1"/>
  <c r="D87" i="1" s="1"/>
  <c r="O74" i="1"/>
  <c r="N74" i="1" s="1"/>
  <c r="M74" i="1" s="1"/>
  <c r="L74" i="1" s="1"/>
  <c r="O73" i="1"/>
  <c r="M73" i="1" s="1"/>
  <c r="N73" i="1"/>
  <c r="L73" i="1" s="1"/>
  <c r="J73" i="1" s="1"/>
  <c r="O72" i="1"/>
  <c r="M72" i="1" s="1"/>
  <c r="N72" i="1"/>
  <c r="K71" i="1"/>
  <c r="J71" i="1"/>
  <c r="I71" i="1"/>
  <c r="H71" i="1"/>
  <c r="O70" i="1"/>
  <c r="N70" i="1"/>
  <c r="M70" i="1"/>
  <c r="K70" i="1" s="1"/>
  <c r="O69" i="1"/>
  <c r="M69" i="1" s="1"/>
  <c r="K69" i="1" s="1"/>
  <c r="N69" i="1"/>
  <c r="O68" i="1"/>
  <c r="M68" i="1" s="1"/>
  <c r="N68" i="1"/>
  <c r="C67" i="1"/>
  <c r="O66" i="1"/>
  <c r="N66" i="1"/>
  <c r="M66" i="1"/>
  <c r="L66" i="1"/>
  <c r="K66" i="1"/>
  <c r="J66" i="1"/>
  <c r="I66" i="1"/>
  <c r="H66" i="1"/>
  <c r="C65" i="1"/>
  <c r="C64" i="1"/>
  <c r="C63" i="1"/>
  <c r="C62" i="1"/>
  <c r="C61" i="1"/>
  <c r="C60" i="1"/>
  <c r="C59" i="1"/>
  <c r="O58" i="1"/>
  <c r="N58" i="1"/>
  <c r="M58" i="1"/>
  <c r="L58" i="1"/>
  <c r="K58" i="1"/>
  <c r="J58" i="1"/>
  <c r="I58" i="1"/>
  <c r="H58" i="1"/>
  <c r="O57" i="1"/>
  <c r="M57" i="1" s="1"/>
  <c r="K57" i="1" s="1"/>
  <c r="N57" i="1"/>
  <c r="O56" i="1"/>
  <c r="N56" i="1"/>
  <c r="L56" i="1" s="1"/>
  <c r="M56" i="1"/>
  <c r="K56" i="1" s="1"/>
  <c r="O55" i="1"/>
  <c r="N55" i="1"/>
  <c r="L55" i="1" s="1"/>
  <c r="M55" i="1"/>
  <c r="K55" i="1" s="1"/>
  <c r="O54" i="1"/>
  <c r="M54" i="1" s="1"/>
  <c r="N54" i="1"/>
  <c r="O53" i="1"/>
  <c r="M53" i="1" s="1"/>
  <c r="N53" i="1"/>
  <c r="O52" i="1"/>
  <c r="M52" i="1" s="1"/>
  <c r="N52" i="1"/>
  <c r="O51" i="1"/>
  <c r="M51" i="1" s="1"/>
  <c r="N51" i="1"/>
  <c r="L51" i="1"/>
  <c r="K50" i="1"/>
  <c r="I50" i="1" s="1"/>
  <c r="J50" i="1"/>
  <c r="H50" i="1"/>
  <c r="G50" i="1" s="1"/>
  <c r="F50" i="1" s="1"/>
  <c r="C50" i="1" s="1"/>
  <c r="O49" i="1"/>
  <c r="M49" i="1" s="1"/>
  <c r="K49" i="1" s="1"/>
  <c r="N49" i="1"/>
  <c r="O48" i="1"/>
  <c r="M48" i="1" s="1"/>
  <c r="N48" i="1"/>
  <c r="L48" i="1" s="1"/>
  <c r="O47" i="1"/>
  <c r="M47" i="1" s="1"/>
  <c r="N47" i="1"/>
  <c r="O46" i="1"/>
  <c r="M46" i="1" s="1"/>
  <c r="K46" i="1" s="1"/>
  <c r="N46" i="1"/>
  <c r="L46" i="1" s="1"/>
  <c r="J46" i="1" s="1"/>
  <c r="O45" i="1"/>
  <c r="M45" i="1" s="1"/>
  <c r="K45" i="1" s="1"/>
  <c r="I45" i="1" s="1"/>
  <c r="N45" i="1"/>
  <c r="L45" i="1" s="1"/>
  <c r="O44" i="1"/>
  <c r="M44" i="1" s="1"/>
  <c r="N44" i="1"/>
  <c r="O43" i="1"/>
  <c r="N43" i="1"/>
  <c r="O42" i="1"/>
  <c r="M42" i="1" s="1"/>
  <c r="N42" i="1"/>
  <c r="K42" i="1"/>
  <c r="C41" i="1"/>
  <c r="C40" i="1"/>
  <c r="C39" i="1"/>
  <c r="C38" i="1"/>
  <c r="E37" i="1"/>
  <c r="E32" i="1" s="1"/>
  <c r="E16" i="1" s="1"/>
  <c r="E15" i="1" s="1"/>
  <c r="E14" i="1" s="1"/>
  <c r="E13" i="1" s="1"/>
  <c r="E12" i="1" s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C31" i="1"/>
  <c r="C30" i="1"/>
  <c r="C29" i="1"/>
  <c r="C28" i="1"/>
  <c r="C27" i="1"/>
  <c r="C26" i="1"/>
  <c r="C25" i="1"/>
  <c r="C24" i="1"/>
  <c r="C23" i="1"/>
  <c r="O22" i="1"/>
  <c r="N22" i="1"/>
  <c r="M22" i="1"/>
  <c r="L22" i="1"/>
  <c r="K22" i="1"/>
  <c r="J22" i="1"/>
  <c r="I22" i="1"/>
  <c r="H22" i="1"/>
  <c r="G22" i="1"/>
  <c r="C21" i="1"/>
  <c r="C20" i="1"/>
  <c r="C19" i="1"/>
  <c r="C18" i="1"/>
  <c r="O17" i="1"/>
  <c r="N17" i="1"/>
  <c r="M17" i="1"/>
  <c r="L17" i="1"/>
  <c r="K17" i="1"/>
  <c r="J17" i="1"/>
  <c r="I17" i="1"/>
  <c r="H17" i="1"/>
  <c r="G17" i="1"/>
  <c r="J56" i="1" l="1"/>
  <c r="H56" i="1" s="1"/>
  <c r="G56" i="1" s="1"/>
  <c r="F56" i="1" s="1"/>
  <c r="C56" i="1" s="1"/>
  <c r="K72" i="1"/>
  <c r="L47" i="1"/>
  <c r="J47" i="1" s="1"/>
  <c r="H47" i="1" s="1"/>
  <c r="H79" i="1"/>
  <c r="O16" i="1"/>
  <c r="O15" i="1" s="1"/>
  <c r="O14" i="1" s="1"/>
  <c r="O13" i="1" s="1"/>
  <c r="O12" i="1" s="1"/>
  <c r="C32" i="1"/>
  <c r="L52" i="1"/>
  <c r="J52" i="1" s="1"/>
  <c r="L54" i="1"/>
  <c r="J54" i="1" s="1"/>
  <c r="H84" i="1"/>
  <c r="G84" i="1" s="1"/>
  <c r="F84" i="1" s="1"/>
  <c r="C84" i="1" s="1"/>
  <c r="K53" i="1"/>
  <c r="G83" i="1"/>
  <c r="F83" i="1" s="1"/>
  <c r="C83" i="1" s="1"/>
  <c r="N16" i="1"/>
  <c r="N15" i="1" s="1"/>
  <c r="N14" i="1" s="1"/>
  <c r="N13" i="1" s="1"/>
  <c r="N12" i="1" s="1"/>
  <c r="J45" i="1"/>
  <c r="L44" i="1"/>
  <c r="J44" i="1" s="1"/>
  <c r="L49" i="1"/>
  <c r="J49" i="1" s="1"/>
  <c r="H49" i="1" s="1"/>
  <c r="L53" i="1"/>
  <c r="J53" i="1" s="1"/>
  <c r="L69" i="1"/>
  <c r="J69" i="1" s="1"/>
  <c r="L70" i="1"/>
  <c r="J70" i="1" s="1"/>
  <c r="K73" i="1"/>
  <c r="H73" i="1" s="1"/>
  <c r="J48" i="1"/>
  <c r="I55" i="1"/>
  <c r="I56" i="1"/>
  <c r="C66" i="1"/>
  <c r="I69" i="1"/>
  <c r="G71" i="1"/>
  <c r="F71" i="1" s="1"/>
  <c r="G78" i="1"/>
  <c r="F78" i="1" s="1"/>
  <c r="C78" i="1" s="1"/>
  <c r="C17" i="1"/>
  <c r="L43" i="1"/>
  <c r="I70" i="1"/>
  <c r="G79" i="1"/>
  <c r="F79" i="1" s="1"/>
  <c r="C79" i="1" s="1"/>
  <c r="M16" i="1"/>
  <c r="M15" i="1" s="1"/>
  <c r="M14" i="1" s="1"/>
  <c r="M13" i="1" s="1"/>
  <c r="M12" i="1" s="1"/>
  <c r="H46" i="1"/>
  <c r="K47" i="1"/>
  <c r="K51" i="1"/>
  <c r="I51" i="1" s="1"/>
  <c r="K54" i="1"/>
  <c r="H54" i="1" s="1"/>
  <c r="G80" i="1"/>
  <c r="F80" i="1" s="1"/>
  <c r="C80" i="1" s="1"/>
  <c r="C71" i="1"/>
  <c r="J74" i="1"/>
  <c r="H74" i="1" s="1"/>
  <c r="I74" i="1"/>
  <c r="H45" i="1"/>
  <c r="G45" i="1" s="1"/>
  <c r="F45" i="1" s="1"/>
  <c r="C45" i="1" s="1"/>
  <c r="I54" i="1"/>
  <c r="M75" i="1"/>
  <c r="M87" i="1" s="1"/>
  <c r="K68" i="1"/>
  <c r="H53" i="1"/>
  <c r="H69" i="1"/>
  <c r="G69" i="1" s="1"/>
  <c r="F69" i="1" s="1"/>
  <c r="C69" i="1" s="1"/>
  <c r="H70" i="1"/>
  <c r="G70" i="1" s="1"/>
  <c r="F70" i="1" s="1"/>
  <c r="C70" i="1" s="1"/>
  <c r="I73" i="1"/>
  <c r="I85" i="1"/>
  <c r="L42" i="1"/>
  <c r="J42" i="1" s="1"/>
  <c r="H42" i="1" s="1"/>
  <c r="C22" i="1"/>
  <c r="M43" i="1"/>
  <c r="K43" i="1" s="1"/>
  <c r="K48" i="1"/>
  <c r="I48" i="1" s="1"/>
  <c r="K52" i="1"/>
  <c r="H76" i="1"/>
  <c r="H82" i="1"/>
  <c r="G82" i="1" s="1"/>
  <c r="F82" i="1" s="1"/>
  <c r="C82" i="1" s="1"/>
  <c r="J85" i="1"/>
  <c r="K44" i="1"/>
  <c r="I44" i="1" s="1"/>
  <c r="I46" i="1"/>
  <c r="G46" i="1" s="1"/>
  <c r="F46" i="1" s="1"/>
  <c r="C46" i="1" s="1"/>
  <c r="J55" i="1"/>
  <c r="H55" i="1" s="1"/>
  <c r="L57" i="1"/>
  <c r="J57" i="1" s="1"/>
  <c r="H57" i="1" s="1"/>
  <c r="L68" i="1"/>
  <c r="L72" i="1"/>
  <c r="J72" i="1" s="1"/>
  <c r="H72" i="1" s="1"/>
  <c r="K85" i="1"/>
  <c r="J51" i="1"/>
  <c r="O75" i="1"/>
  <c r="O87" i="1" s="1"/>
  <c r="C58" i="1"/>
  <c r="N75" i="1"/>
  <c r="N87" i="1" s="1"/>
  <c r="G47" i="1" l="1"/>
  <c r="F47" i="1" s="1"/>
  <c r="C47" i="1" s="1"/>
  <c r="G73" i="1"/>
  <c r="F73" i="1" s="1"/>
  <c r="C73" i="1" s="1"/>
  <c r="I52" i="1"/>
  <c r="I47" i="1"/>
  <c r="H51" i="1"/>
  <c r="G51" i="1" s="1"/>
  <c r="F51" i="1" s="1"/>
  <c r="C51" i="1" s="1"/>
  <c r="G55" i="1"/>
  <c r="F55" i="1" s="1"/>
  <c r="C55" i="1" s="1"/>
  <c r="I43" i="1"/>
  <c r="G54" i="1"/>
  <c r="F54" i="1" s="1"/>
  <c r="C54" i="1" s="1"/>
  <c r="J43" i="1"/>
  <c r="H43" i="1" s="1"/>
  <c r="I57" i="1"/>
  <c r="G49" i="1"/>
  <c r="F49" i="1" s="1"/>
  <c r="C49" i="1" s="1"/>
  <c r="I72" i="1"/>
  <c r="G72" i="1" s="1"/>
  <c r="F72" i="1" s="1"/>
  <c r="C72" i="1" s="1"/>
  <c r="I49" i="1"/>
  <c r="I53" i="1"/>
  <c r="G53" i="1" s="1"/>
  <c r="F53" i="1" s="1"/>
  <c r="C53" i="1" s="1"/>
  <c r="J68" i="1"/>
  <c r="L75" i="1"/>
  <c r="L87" i="1" s="1"/>
  <c r="H75" i="1"/>
  <c r="G57" i="1"/>
  <c r="F57" i="1" s="1"/>
  <c r="C57" i="1" s="1"/>
  <c r="K16" i="1"/>
  <c r="K15" i="1" s="1"/>
  <c r="K14" i="1" s="1"/>
  <c r="K13" i="1" s="1"/>
  <c r="K12" i="1" s="1"/>
  <c r="I68" i="1"/>
  <c r="G74" i="1"/>
  <c r="F74" i="1" s="1"/>
  <c r="C74" i="1" s="1"/>
  <c r="H52" i="1"/>
  <c r="I42" i="1"/>
  <c r="I16" i="1" s="1"/>
  <c r="I15" i="1" s="1"/>
  <c r="I14" i="1" s="1"/>
  <c r="I13" i="1" s="1"/>
  <c r="I12" i="1" s="1"/>
  <c r="H44" i="1"/>
  <c r="G44" i="1" s="1"/>
  <c r="F44" i="1" s="1"/>
  <c r="C44" i="1" s="1"/>
  <c r="L16" i="1"/>
  <c r="L15" i="1" s="1"/>
  <c r="L14" i="1" s="1"/>
  <c r="L13" i="1" s="1"/>
  <c r="L12" i="1" s="1"/>
  <c r="H48" i="1"/>
  <c r="G48" i="1" s="1"/>
  <c r="F48" i="1" s="1"/>
  <c r="C48" i="1" s="1"/>
  <c r="K75" i="1"/>
  <c r="K87" i="1" s="1"/>
  <c r="H85" i="1"/>
  <c r="G76" i="1"/>
  <c r="H16" i="1"/>
  <c r="H15" i="1" s="1"/>
  <c r="H14" i="1" s="1"/>
  <c r="H13" i="1" s="1"/>
  <c r="H12" i="1" s="1"/>
  <c r="G52" i="1" l="1"/>
  <c r="F52" i="1" s="1"/>
  <c r="C52" i="1" s="1"/>
  <c r="G43" i="1"/>
  <c r="F43" i="1" s="1"/>
  <c r="C43" i="1" s="1"/>
  <c r="G68" i="1"/>
  <c r="I75" i="1"/>
  <c r="I87" i="1" s="1"/>
  <c r="G42" i="1"/>
  <c r="G85" i="1"/>
  <c r="F76" i="1"/>
  <c r="J75" i="1"/>
  <c r="J87" i="1" s="1"/>
  <c r="J16" i="1"/>
  <c r="J15" i="1" s="1"/>
  <c r="J14" i="1" s="1"/>
  <c r="J13" i="1" s="1"/>
  <c r="J12" i="1" s="1"/>
  <c r="H87" i="1"/>
  <c r="F42" i="1" l="1"/>
  <c r="G16" i="1"/>
  <c r="G15" i="1" s="1"/>
  <c r="G14" i="1" s="1"/>
  <c r="G13" i="1" s="1"/>
  <c r="G12" i="1" s="1"/>
  <c r="F85" i="1"/>
  <c r="C85" i="1" s="1"/>
  <c r="C76" i="1"/>
  <c r="F68" i="1"/>
  <c r="G75" i="1"/>
  <c r="G87" i="1" s="1"/>
  <c r="C87" i="1" s="1"/>
  <c r="C68" i="1" l="1"/>
  <c r="F75" i="1"/>
  <c r="C75" i="1" s="1"/>
  <c r="C42" i="1"/>
  <c r="F16" i="1"/>
  <c r="F15" i="1" l="1"/>
  <c r="C16" i="1"/>
  <c r="F14" i="1" l="1"/>
  <c r="C15" i="1"/>
  <c r="F13" i="1" l="1"/>
  <c r="C14" i="1"/>
  <c r="F12" i="1" l="1"/>
  <c r="C12" i="1" s="1"/>
  <c r="C13" i="1"/>
</calcChain>
</file>

<file path=xl/sharedStrings.xml><?xml version="1.0" encoding="utf-8"?>
<sst xmlns="http://schemas.openxmlformats.org/spreadsheetml/2006/main" count="158" uniqueCount="137">
  <si>
    <t>Agrupaciones</t>
  </si>
  <si>
    <t>Devengado Aprobado</t>
  </si>
  <si>
    <t>Pres. Inicial</t>
  </si>
  <si>
    <t>2021/01-Enero</t>
  </si>
  <si>
    <t>2021/02-Febrero</t>
  </si>
  <si>
    <t>2021/03-Marzo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</si>
  <si>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</si>
  <si>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</si>
  <si>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</si>
  <si>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</si>
  <si>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</si>
  <si>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</si>
  <si>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</si>
  <si>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</si>
  <si>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</si>
  <si>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</si>
  <si>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</si>
  <si>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</si>
  <si>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</si>
  <si>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</si>
  <si>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</si>
  <si>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</si>
  <si>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</si>
  <si>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</si>
  <si>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</si>
  <si>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</si>
  <si>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</si>
  <si>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</si>
  <si>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</si>
  <si>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</si>
  <si>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</si>
  <si>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</si>
  <si>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</si>
  <si>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</si>
  <si>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</si>
  <si>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</si>
  <si>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</si>
  <si>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</si>
  <si>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</si>
  <si>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</si>
  <si>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</si>
  <si>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</si>
  <si>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</si>
  <si>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</si>
  <si>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</si>
  <si>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</si>
  <si>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</si>
  <si>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</si>
  <si>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</si>
  <si>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</si>
  <si>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</si>
  <si>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</si>
  <si>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</si>
  <si>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</si>
  <si>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</si>
  <si>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</si>
  <si>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</si>
  <si>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</si>
  <si>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</si>
  <si>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</si>
  <si>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</si>
  <si>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</si>
  <si>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</si>
  <si>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</si>
  <si>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</si>
  <si>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</si>
  <si>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01/01/2021 00:00</t>
  </si>
  <si>
    <t xml:space="preserve"> &lt;= 30/09/2021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</si>
  <si>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</si>
  <si>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</si>
  <si>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</si>
  <si>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</si>
  <si>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</si>
  <si>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0002-Servicio de provisión de medicamentos de alto costo</t>
  </si>
  <si>
    <t>0003-Sistema público Nacional de salud, abastecido de medicamentos, insumos médicos sanitarios y reactivos de laboratorios.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</si>
  <si>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</si>
  <si>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</si>
  <si>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</si>
  <si>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</si>
  <si>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</si>
  <si>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</si>
  <si>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>Año [2021]</t>
  </si>
  <si>
    <t xml:space="preserve">Ejecución de Gastos y Aplicaciones Financieras </t>
  </si>
  <si>
    <t>En RD$</t>
  </si>
  <si>
    <t xml:space="preserve">2021/03-Abril </t>
  </si>
  <si>
    <t>2021/01-MAYO</t>
  </si>
  <si>
    <t>2021/02-JUNIO</t>
  </si>
  <si>
    <t>2021/02-JULIO</t>
  </si>
  <si>
    <t>2021/02-AGOSTO</t>
  </si>
  <si>
    <t xml:space="preserve">2021/02-SEPTIEMBRE </t>
  </si>
  <si>
    <t>Presupuesto Adicional Medicamento  Alto Costo</t>
  </si>
  <si>
    <t xml:space="preserve"> </t>
  </si>
  <si>
    <t>2.3.4-PRODUCTOS FARMACÉUTICOS (Alto Costo)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</si>
  <si>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</si>
  <si>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</si>
  <si>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</si>
  <si>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</si>
  <si>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</si>
  <si>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</si>
  <si>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</si>
  <si>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</si>
  <si>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</si>
  <si>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</si>
  <si>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</si>
  <si>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</si>
  <si>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</si>
  <si>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</si>
  <si>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</si>
  <si>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</si>
  <si>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</si>
  <si>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</si>
  <si>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</si>
  <si>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</si>
  <si>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</si>
  <si>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</si>
  <si>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</si>
  <si>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</si>
  <si>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</si>
  <si>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</si>
  <si>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</si>
  <si>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</si>
  <si>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</si>
  <si>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</si>
  <si>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</si>
  <si>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</si>
  <si>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</si>
  <si>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</si>
  <si>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</si>
  <si>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</si>
  <si>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OCTUBRE 2021</t>
  </si>
  <si>
    <t>Fecha de Carga 01/11/2021 13:47:25</t>
  </si>
  <si>
    <t>2021/02-OCTUBRE</t>
  </si>
  <si>
    <t>Fecha de registro: hasta el [04] de [Noviembre del [2021]</t>
  </si>
  <si>
    <t>Fecha de imputación: hasta el [31] de [Octubre] del [2021]</t>
  </si>
  <si>
    <r>
      <rPr>
        <b/>
        <sz val="14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</si>
  <si>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r>
      <rPr>
        <b/>
        <sz val="14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</si>
  <si>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4"/>
        <color indexed="8"/>
        <rFont val="Calibri"/>
        <family val="2"/>
        <scheme val="minor"/>
      </rPr>
      <t>Presupuesto Aprobado:</t>
    </r>
    <r>
      <rPr>
        <sz val="12"/>
        <color indexed="8"/>
        <rFont val="Calibri"/>
        <family val="2"/>
        <scheme val="minor"/>
      </rPr>
      <t xml:space="preserve"> 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</si>
</sst>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25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  <scheme val="minor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/>
    <xf numFmtId="49" fontId="7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5" fontId="9" fillId="0" borderId="0" xfId="0" applyNumberFormat="1" applyFont="1"/>
    <xf numFmtId="43" fontId="10" fillId="6" borderId="2" xfId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165" fontId="9" fillId="4" borderId="0" xfId="0" applyNumberFormat="1" applyFont="1" applyFill="1"/>
    <xf numFmtId="0" fontId="11" fillId="0" borderId="0" xfId="0" applyFont="1"/>
    <xf numFmtId="43" fontId="11" fillId="0" borderId="0" xfId="1" applyFont="1"/>
    <xf numFmtId="0" fontId="9" fillId="0" borderId="0" xfId="0" applyFont="1"/>
    <xf numFmtId="43" fontId="6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14" fillId="0" borderId="0" xfId="0" applyFont="1"/>
    <xf numFmtId="49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49" fontId="17" fillId="4" borderId="0" xfId="0" applyNumberFormat="1" applyFont="1" applyFill="1" applyAlignment="1">
      <alignment horizontal="left" wrapText="1"/>
    </xf>
    <xf numFmtId="164" fontId="17" fillId="4" borderId="0" xfId="0" applyNumberFormat="1" applyFont="1" applyFill="1" applyAlignment="1">
      <alignment horizontal="right"/>
    </xf>
    <xf numFmtId="0" fontId="18" fillId="5" borderId="2" xfId="0" applyFont="1" applyFill="1" applyBorder="1" applyAlignment="1">
      <alignment horizontal="left" vertical="center" wrapText="1"/>
    </xf>
    <xf numFmtId="43" fontId="18" fillId="6" borderId="2" xfId="1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165" fontId="19" fillId="4" borderId="0" xfId="0" applyNumberFormat="1" applyFont="1" applyFill="1"/>
    <xf numFmtId="49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 indent="2"/>
    </xf>
    <xf numFmtId="43" fontId="13" fillId="0" borderId="0" xfId="1" applyFont="1" applyAlignment="1">
      <alignment horizontal="left" vertical="center" wrapText="1" indent="2"/>
    </xf>
    <xf numFmtId="0" fontId="15" fillId="0" borderId="3" xfId="0" applyFont="1" applyBorder="1" applyAlignment="1">
      <alignment horizontal="left" vertical="center" wrapText="1"/>
    </xf>
    <xf numFmtId="43" fontId="15" fillId="0" borderId="3" xfId="1" applyFont="1" applyBorder="1" applyAlignment="1">
      <alignment horizontal="left" vertical="center" wrapText="1"/>
    </xf>
    <xf numFmtId="165" fontId="13" fillId="0" borderId="0" xfId="0" applyNumberFormat="1" applyFont="1"/>
    <xf numFmtId="0" fontId="15" fillId="0" borderId="0" xfId="0" applyFont="1" applyAlignment="1">
      <alignment horizontal="left" vertical="center" wrapText="1"/>
    </xf>
    <xf numFmtId="43" fontId="15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0</xdr:rowOff>
    </xdr:from>
    <xdr:to>
      <xdr:col>1</xdr:col>
      <xdr:colOff>3536156</xdr:colOff>
      <xdr:row>5</xdr:row>
      <xdr:rowOff>107156</xdr:rowOff>
    </xdr:to>
    <xdr:pic>
      <xdr:nvPicPr>
        <xdr:cNvPr id="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61938"/>
          <a:ext cx="3345656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1176337</xdr:colOff>
      <xdr:row>1</xdr:row>
      <xdr:rowOff>47625</xdr:rowOff>
    </xdr:from>
    <xdr:to>
      <xdr:col>14</xdr:col>
      <xdr:colOff>976312</xdr:colOff>
      <xdr:row>5</xdr:row>
      <xdr:rowOff>23813</xdr:rowOff>
    </xdr:to>
    <xdr:pic>
      <xdr:nvPicPr>
        <xdr:cNvPr id="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7306" y="238125"/>
          <a:ext cx="2919412" cy="773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3"/>
  <sheetViews>
    <sheetView tabSelected="1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2.85546875" customWidth="1"/>
    <col min="2" max="2" width="71.5703125" customWidth="1"/>
    <col min="3" max="3" width="20.5703125" customWidth="1"/>
    <col min="4" max="4" width="21.28515625" customWidth="1"/>
    <col min="5" max="5" width="21.42578125" customWidth="1"/>
    <col min="6" max="7" width="19.28515625" customWidth="1"/>
    <col min="8" max="8" width="20" customWidth="1"/>
    <col min="9" max="9" width="19.7109375" customWidth="1"/>
    <col min="10" max="10" width="20.28515625" customWidth="1"/>
    <col min="11" max="14" width="21.5703125" customWidth="1"/>
    <col min="15" max="15" width="20.5703125" customWidth="1"/>
  </cols>
  <sheetData>
    <row r="2" spans="2:15" ht="6" customHeight="1" x14ac:dyDescent="0.25">
      <c r="B2" s="3"/>
      <c r="C2" s="4"/>
      <c r="D2" s="4"/>
      <c r="E2" s="4"/>
    </row>
    <row r="3" spans="2:15" ht="23.25" x14ac:dyDescent="0.25">
      <c r="B3" s="44" t="s">
        <v>79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5" ht="15.75" customHeight="1" x14ac:dyDescent="0.25">
      <c r="B4" s="40" t="s">
        <v>80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5" ht="20.25" x14ac:dyDescent="0.25">
      <c r="B5" s="41" t="s">
        <v>81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5" ht="18" customHeight="1" x14ac:dyDescent="0.25">
      <c r="B6" s="40" t="s">
        <v>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5" ht="20.25" x14ac:dyDescent="0.3">
      <c r="B7" s="42" t="s">
        <v>83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2:15" ht="15.75" x14ac:dyDescent="0.25">
      <c r="B8" s="5" t="s">
        <v>129</v>
      </c>
      <c r="C8" s="6"/>
      <c r="D8" s="6"/>
      <c r="E8" s="6"/>
      <c r="F8" s="6"/>
      <c r="G8" s="7"/>
    </row>
    <row r="9" spans="2:15" ht="15.75" x14ac:dyDescent="0.25">
      <c r="B9" s="8" t="s">
        <v>130</v>
      </c>
      <c r="C9" s="6"/>
      <c r="D9" s="6"/>
      <c r="E9" s="6"/>
      <c r="F9" s="6"/>
      <c r="G9" s="7"/>
    </row>
    <row r="10" spans="2:15" ht="31.5" x14ac:dyDescent="0.25">
      <c r="B10" s="7"/>
      <c r="C10" s="7"/>
      <c r="D10" s="7"/>
      <c r="E10" s="7"/>
      <c r="F10" s="16" t="s">
        <v>3</v>
      </c>
      <c r="G10" s="16" t="s">
        <v>4</v>
      </c>
      <c r="H10" s="16" t="s">
        <v>5</v>
      </c>
      <c r="I10" s="16" t="s">
        <v>84</v>
      </c>
      <c r="J10" s="16" t="s">
        <v>85</v>
      </c>
      <c r="K10" s="16" t="s">
        <v>86</v>
      </c>
      <c r="L10" s="16" t="s">
        <v>87</v>
      </c>
      <c r="M10" s="16" t="s">
        <v>88</v>
      </c>
      <c r="N10" s="16" t="s">
        <v>89</v>
      </c>
      <c r="O10" s="16" t="s">
        <v>131</v>
      </c>
    </row>
    <row r="11" spans="2:15" s="17" customFormat="1" ht="63" x14ac:dyDescent="0.25">
      <c r="B11" s="16" t="s">
        <v>0</v>
      </c>
      <c r="C11" s="16" t="s">
        <v>1</v>
      </c>
      <c r="D11" s="16" t="s">
        <v>2</v>
      </c>
      <c r="E11" s="16" t="s">
        <v>90</v>
      </c>
      <c r="F11" s="16" t="s">
        <v>1</v>
      </c>
      <c r="G11" s="16" t="s">
        <v>1</v>
      </c>
      <c r="H11" s="16" t="s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 t="s">
        <v>1</v>
      </c>
    </row>
    <row r="12" spans="2:15" ht="18.75" x14ac:dyDescent="0.3">
      <c r="B12" s="38" t="s">
        <v>6</v>
      </c>
      <c r="C12" s="21">
        <f t="shared" ref="C12:C75" si="0">SUM(F12:O12)</f>
        <v>6740445745.7699995</v>
      </c>
      <c r="D12" s="21">
        <v>4156294851</v>
      </c>
      <c r="E12" s="21">
        <f>E13</f>
        <v>3052373590.5799999</v>
      </c>
      <c r="F12" s="21">
        <f t="shared" ref="F12:O15" si="1">SUM(F13)</f>
        <v>186595893.66</v>
      </c>
      <c r="G12" s="21">
        <f t="shared" si="1"/>
        <v>385315694.67999995</v>
      </c>
      <c r="H12" s="21">
        <f t="shared" si="1"/>
        <v>451954736.80000001</v>
      </c>
      <c r="I12" s="21">
        <f t="shared" si="1"/>
        <v>600622320.36000001</v>
      </c>
      <c r="J12" s="21">
        <f t="shared" si="1"/>
        <v>336601070.61999995</v>
      </c>
      <c r="K12" s="21">
        <f t="shared" si="1"/>
        <v>443066081.00999999</v>
      </c>
      <c r="L12" s="21">
        <f t="shared" si="1"/>
        <v>594703702.76999998</v>
      </c>
      <c r="M12" s="21">
        <f t="shared" si="1"/>
        <v>1084078028.75</v>
      </c>
      <c r="N12" s="21">
        <f t="shared" si="1"/>
        <v>1324000695.1299999</v>
      </c>
      <c r="O12" s="21">
        <f t="shared" si="1"/>
        <v>1333507521.99</v>
      </c>
    </row>
    <row r="13" spans="2:15" ht="15.75" x14ac:dyDescent="0.25">
      <c r="B13" s="20" t="s">
        <v>7</v>
      </c>
      <c r="C13" s="21">
        <f t="shared" si="0"/>
        <v>6740445745.7699995</v>
      </c>
      <c r="D13" s="21">
        <v>4156294851</v>
      </c>
      <c r="E13" s="21">
        <f>E14</f>
        <v>3052373590.5799999</v>
      </c>
      <c r="F13" s="21">
        <f t="shared" si="1"/>
        <v>186595893.66</v>
      </c>
      <c r="G13" s="21">
        <f t="shared" si="1"/>
        <v>385315694.67999995</v>
      </c>
      <c r="H13" s="21">
        <f t="shared" si="1"/>
        <v>451954736.80000001</v>
      </c>
      <c r="I13" s="21">
        <f t="shared" si="1"/>
        <v>600622320.36000001</v>
      </c>
      <c r="J13" s="21">
        <f t="shared" si="1"/>
        <v>336601070.61999995</v>
      </c>
      <c r="K13" s="21">
        <f t="shared" si="1"/>
        <v>443066081.00999999</v>
      </c>
      <c r="L13" s="21">
        <f t="shared" si="1"/>
        <v>594703702.76999998</v>
      </c>
      <c r="M13" s="21">
        <f t="shared" si="1"/>
        <v>1084078028.75</v>
      </c>
      <c r="N13" s="21">
        <f t="shared" si="1"/>
        <v>1324000695.1299999</v>
      </c>
      <c r="O13" s="21">
        <f t="shared" si="1"/>
        <v>1333507521.99</v>
      </c>
    </row>
    <row r="14" spans="2:15" ht="15.75" x14ac:dyDescent="0.25">
      <c r="B14" s="20" t="s">
        <v>8</v>
      </c>
      <c r="C14" s="21">
        <f t="shared" si="0"/>
        <v>6740445745.7699995</v>
      </c>
      <c r="D14" s="21">
        <v>4156294851</v>
      </c>
      <c r="E14" s="21">
        <f>E15</f>
        <v>3052373590.5799999</v>
      </c>
      <c r="F14" s="21">
        <f t="shared" si="1"/>
        <v>186595893.66</v>
      </c>
      <c r="G14" s="21">
        <f t="shared" si="1"/>
        <v>385315694.67999995</v>
      </c>
      <c r="H14" s="21">
        <f t="shared" si="1"/>
        <v>451954736.80000001</v>
      </c>
      <c r="I14" s="21">
        <f t="shared" si="1"/>
        <v>600622320.36000001</v>
      </c>
      <c r="J14" s="21">
        <f t="shared" si="1"/>
        <v>336601070.61999995</v>
      </c>
      <c r="K14" s="21">
        <f t="shared" si="1"/>
        <v>443066081.00999999</v>
      </c>
      <c r="L14" s="21">
        <f t="shared" si="1"/>
        <v>594703702.76999998</v>
      </c>
      <c r="M14" s="21">
        <f t="shared" si="1"/>
        <v>1084078028.75</v>
      </c>
      <c r="N14" s="21">
        <f t="shared" si="1"/>
        <v>1324000695.1299999</v>
      </c>
      <c r="O14" s="21">
        <f t="shared" si="1"/>
        <v>1333507521.99</v>
      </c>
    </row>
    <row r="15" spans="2:15" ht="15.75" x14ac:dyDescent="0.25">
      <c r="B15" s="20" t="s">
        <v>9</v>
      </c>
      <c r="C15" s="21">
        <f t="shared" si="0"/>
        <v>6740445745.7699995</v>
      </c>
      <c r="D15" s="21">
        <v>4156294851</v>
      </c>
      <c r="E15" s="21">
        <f>E16</f>
        <v>3052373590.5799999</v>
      </c>
      <c r="F15" s="21">
        <f t="shared" si="1"/>
        <v>186595893.66</v>
      </c>
      <c r="G15" s="21">
        <f t="shared" si="1"/>
        <v>385315694.67999995</v>
      </c>
      <c r="H15" s="21">
        <f t="shared" si="1"/>
        <v>451954736.80000001</v>
      </c>
      <c r="I15" s="21">
        <f t="shared" si="1"/>
        <v>600622320.36000001</v>
      </c>
      <c r="J15" s="21">
        <f t="shared" si="1"/>
        <v>336601070.61999995</v>
      </c>
      <c r="K15" s="21">
        <f t="shared" si="1"/>
        <v>443066081.00999999</v>
      </c>
      <c r="L15" s="21">
        <f t="shared" si="1"/>
        <v>594703702.76999998</v>
      </c>
      <c r="M15" s="21">
        <f t="shared" si="1"/>
        <v>1084078028.75</v>
      </c>
      <c r="N15" s="21">
        <f t="shared" si="1"/>
        <v>1324000695.1299999</v>
      </c>
      <c r="O15" s="21">
        <f t="shared" si="1"/>
        <v>1333507521.99</v>
      </c>
    </row>
    <row r="16" spans="2:15" ht="15.75" x14ac:dyDescent="0.25">
      <c r="B16" s="20" t="s">
        <v>10</v>
      </c>
      <c r="C16" s="21">
        <f t="shared" si="0"/>
        <v>6740445745.7699995</v>
      </c>
      <c r="D16" s="21">
        <v>4156294851</v>
      </c>
      <c r="E16" s="21">
        <f>E32</f>
        <v>3052373590.5799999</v>
      </c>
      <c r="F16" s="21">
        <f t="shared" ref="F16:O16" si="2">SUM(F17+F22+F32+F42+F50+F58+F66+F68+F71)</f>
        <v>186595893.66</v>
      </c>
      <c r="G16" s="21">
        <f t="shared" si="2"/>
        <v>385315694.67999995</v>
      </c>
      <c r="H16" s="21">
        <f>SUM(H17,H22,H32,H42,H50,H58,H66,H68,H71)</f>
        <v>451954736.80000001</v>
      </c>
      <c r="I16" s="21">
        <f t="shared" si="2"/>
        <v>600622320.36000001</v>
      </c>
      <c r="J16" s="21">
        <f t="shared" si="2"/>
        <v>336601070.61999995</v>
      </c>
      <c r="K16" s="21">
        <f t="shared" si="2"/>
        <v>443066081.00999999</v>
      </c>
      <c r="L16" s="21">
        <f t="shared" si="2"/>
        <v>594703702.76999998</v>
      </c>
      <c r="M16" s="21">
        <f t="shared" si="2"/>
        <v>1084078028.75</v>
      </c>
      <c r="N16" s="21">
        <f t="shared" si="2"/>
        <v>1324000695.1299999</v>
      </c>
      <c r="O16" s="21">
        <f t="shared" si="2"/>
        <v>1333507521.99</v>
      </c>
    </row>
    <row r="17" spans="2:15" ht="16.5" x14ac:dyDescent="0.25">
      <c r="B17" s="22" t="s">
        <v>11</v>
      </c>
      <c r="C17" s="23">
        <f t="shared" si="0"/>
        <v>684962187.84000003</v>
      </c>
      <c r="D17" s="23">
        <v>839458898</v>
      </c>
      <c r="E17" s="23"/>
      <c r="F17" s="23">
        <v>59444179.32</v>
      </c>
      <c r="G17" s="23">
        <f t="shared" ref="G17:M17" si="3">G18+G19+G20+G21</f>
        <v>58650368.799999997</v>
      </c>
      <c r="H17" s="23">
        <f t="shared" si="3"/>
        <v>80627974.780000001</v>
      </c>
      <c r="I17" s="23">
        <f t="shared" si="3"/>
        <v>65076028.880000003</v>
      </c>
      <c r="J17" s="23">
        <f t="shared" si="3"/>
        <v>60967699.850000001</v>
      </c>
      <c r="K17" s="23">
        <f t="shared" si="3"/>
        <v>60902332.390000001</v>
      </c>
      <c r="L17" s="23">
        <f t="shared" si="3"/>
        <v>75130264.799999997</v>
      </c>
      <c r="M17" s="23">
        <f t="shared" si="3"/>
        <v>65483895.629999995</v>
      </c>
      <c r="N17" s="23">
        <f>N18+N19+N20+N21</f>
        <v>70704471.939999998</v>
      </c>
      <c r="O17" s="23">
        <f>O18+O19+O20+O21</f>
        <v>87974971.450000003</v>
      </c>
    </row>
    <row r="18" spans="2:15" s="19" customFormat="1" ht="15.75" x14ac:dyDescent="0.25">
      <c r="B18" s="28" t="s">
        <v>12</v>
      </c>
      <c r="C18" s="29">
        <f t="shared" si="0"/>
        <v>566095287.17000008</v>
      </c>
      <c r="D18" s="29">
        <v>668429634</v>
      </c>
      <c r="E18" s="29"/>
      <c r="F18" s="29">
        <v>50126728.43</v>
      </c>
      <c r="G18" s="29">
        <v>49405434.25</v>
      </c>
      <c r="H18" s="29">
        <v>55423345.100000001</v>
      </c>
      <c r="I18" s="29">
        <v>55359813.75</v>
      </c>
      <c r="J18" s="29">
        <v>51182595.909999996</v>
      </c>
      <c r="K18" s="29">
        <v>51211132.18</v>
      </c>
      <c r="L18" s="34">
        <v>64074258.859999999</v>
      </c>
      <c r="M18" s="34">
        <v>55392239.979999997</v>
      </c>
      <c r="N18" s="34">
        <v>59268763.539999999</v>
      </c>
      <c r="O18" s="34">
        <v>74650975.170000002</v>
      </c>
    </row>
    <row r="19" spans="2:15" s="19" customFormat="1" ht="15.75" x14ac:dyDescent="0.25">
      <c r="B19" s="28" t="s">
        <v>13</v>
      </c>
      <c r="C19" s="29">
        <f t="shared" si="0"/>
        <v>36334171.07</v>
      </c>
      <c r="D19" s="29">
        <v>70579836</v>
      </c>
      <c r="E19" s="29" t="s">
        <v>91</v>
      </c>
      <c r="F19" s="29">
        <v>1659920</v>
      </c>
      <c r="G19" s="29">
        <v>1707320</v>
      </c>
      <c r="H19" s="29">
        <v>16737270</v>
      </c>
      <c r="I19" s="29">
        <v>1879570</v>
      </c>
      <c r="J19" s="29">
        <v>2041751.52</v>
      </c>
      <c r="K19" s="29">
        <v>1868020</v>
      </c>
      <c r="L19" s="34">
        <v>2830559.55</v>
      </c>
      <c r="M19" s="34">
        <v>1907020</v>
      </c>
      <c r="N19" s="34">
        <v>2555020</v>
      </c>
      <c r="O19" s="34">
        <v>3147720</v>
      </c>
    </row>
    <row r="20" spans="2:15" s="19" customFormat="1" ht="15.75" x14ac:dyDescent="0.25">
      <c r="B20" s="28" t="s">
        <v>14</v>
      </c>
      <c r="C20" s="29">
        <f t="shared" si="0"/>
        <v>0</v>
      </c>
      <c r="D20" s="29">
        <v>1000000</v>
      </c>
      <c r="E20" s="29"/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4">
        <v>0</v>
      </c>
      <c r="M20" s="34">
        <v>0</v>
      </c>
      <c r="N20" s="34">
        <v>0</v>
      </c>
      <c r="O20" s="34">
        <v>0</v>
      </c>
    </row>
    <row r="21" spans="2:15" s="19" customFormat="1" ht="15.75" x14ac:dyDescent="0.25">
      <c r="B21" s="28" t="s">
        <v>15</v>
      </c>
      <c r="C21" s="29">
        <f t="shared" si="0"/>
        <v>82532729.599999994</v>
      </c>
      <c r="D21" s="29">
        <v>99449428</v>
      </c>
      <c r="E21" s="29"/>
      <c r="F21" s="29">
        <v>7657530.8899999997</v>
      </c>
      <c r="G21" s="29">
        <v>7537614.5499999998</v>
      </c>
      <c r="H21" s="29">
        <v>8467359.6799999997</v>
      </c>
      <c r="I21" s="29">
        <v>7836645.1299999999</v>
      </c>
      <c r="J21" s="29">
        <v>7743352.4199999999</v>
      </c>
      <c r="K21" s="29">
        <v>7823180.21</v>
      </c>
      <c r="L21" s="34">
        <v>8225446.3899999997</v>
      </c>
      <c r="M21" s="34">
        <v>8184635.6500000004</v>
      </c>
      <c r="N21" s="34">
        <v>8880688.4000000004</v>
      </c>
      <c r="O21" s="34">
        <v>10176276.279999999</v>
      </c>
    </row>
    <row r="22" spans="2:15" ht="16.5" x14ac:dyDescent="0.25">
      <c r="B22" s="22" t="s">
        <v>16</v>
      </c>
      <c r="C22" s="23">
        <f t="shared" si="0"/>
        <v>230259757.74000001</v>
      </c>
      <c r="D22" s="23">
        <v>324128463</v>
      </c>
      <c r="E22" s="23"/>
      <c r="F22" s="23">
        <v>9451143.0399999991</v>
      </c>
      <c r="G22" s="23">
        <f t="shared" ref="G22:M22" si="4">G23+G24+G25+G26+G27+G28+G29+G30+G31</f>
        <v>9173134.6099999994</v>
      </c>
      <c r="H22" s="23">
        <f t="shared" si="4"/>
        <v>27940362.449999996</v>
      </c>
      <c r="I22" s="23">
        <f t="shared" si="4"/>
        <v>24405083.509999998</v>
      </c>
      <c r="J22" s="23">
        <f t="shared" si="4"/>
        <v>24658388.399999999</v>
      </c>
      <c r="K22" s="23">
        <f t="shared" si="4"/>
        <v>16603435.960000001</v>
      </c>
      <c r="L22" s="23">
        <f t="shared" si="4"/>
        <v>38959405.140000001</v>
      </c>
      <c r="M22" s="23">
        <f t="shared" si="4"/>
        <v>31484649.84</v>
      </c>
      <c r="N22" s="23">
        <f>N23+N24+N25+N26+N27+N28+N29+N30+N31</f>
        <v>19270316.68</v>
      </c>
      <c r="O22" s="23">
        <f>O23+O24+O25+O26+O27+O28+O29+O30+O31</f>
        <v>28313838.109999999</v>
      </c>
    </row>
    <row r="23" spans="2:15" s="19" customFormat="1" ht="15.75" x14ac:dyDescent="0.25">
      <c r="B23" s="28" t="s">
        <v>17</v>
      </c>
      <c r="C23" s="29">
        <f t="shared" si="0"/>
        <v>55594411.329999998</v>
      </c>
      <c r="D23" s="29">
        <v>66206320</v>
      </c>
      <c r="E23" s="29"/>
      <c r="F23" s="29">
        <v>4998186.22</v>
      </c>
      <c r="G23" s="29">
        <v>4717204.78</v>
      </c>
      <c r="H23" s="29">
        <v>4600754.6900000004</v>
      </c>
      <c r="I23" s="29">
        <v>5089871.2</v>
      </c>
      <c r="J23" s="29">
        <v>5305537.25</v>
      </c>
      <c r="K23" s="29">
        <v>4917317.4800000004</v>
      </c>
      <c r="L23" s="34">
        <v>5558608.9699999997</v>
      </c>
      <c r="M23" s="34">
        <v>6189273.2199999997</v>
      </c>
      <c r="N23" s="34">
        <v>6480678.4100000001</v>
      </c>
      <c r="O23" s="34">
        <v>7736979.1100000003</v>
      </c>
    </row>
    <row r="24" spans="2:15" s="19" customFormat="1" ht="15.75" x14ac:dyDescent="0.25">
      <c r="B24" s="28" t="s">
        <v>18</v>
      </c>
      <c r="C24" s="29">
        <f t="shared" si="0"/>
        <v>5207826.05</v>
      </c>
      <c r="D24" s="29">
        <v>5371865</v>
      </c>
      <c r="E24" s="29"/>
      <c r="F24" s="29">
        <v>0</v>
      </c>
      <c r="G24" s="29">
        <v>0</v>
      </c>
      <c r="H24" s="29">
        <v>301350.34999999998</v>
      </c>
      <c r="I24" s="29">
        <v>2097220.44</v>
      </c>
      <c r="J24" s="29">
        <v>460605.36</v>
      </c>
      <c r="K24" s="29">
        <v>207452.11</v>
      </c>
      <c r="L24" s="34">
        <v>129564</v>
      </c>
      <c r="M24" s="34">
        <v>1158692.03</v>
      </c>
      <c r="N24" s="34">
        <v>327580.98</v>
      </c>
      <c r="O24" s="34">
        <v>525360.78</v>
      </c>
    </row>
    <row r="25" spans="2:15" s="19" customFormat="1" ht="15.75" x14ac:dyDescent="0.25">
      <c r="B25" s="28" t="s">
        <v>19</v>
      </c>
      <c r="C25" s="29">
        <f t="shared" si="0"/>
        <v>4957805</v>
      </c>
      <c r="D25" s="29">
        <v>7197600</v>
      </c>
      <c r="E25" s="29"/>
      <c r="F25" s="29">
        <v>0</v>
      </c>
      <c r="G25" s="29">
        <v>0</v>
      </c>
      <c r="H25" s="29">
        <v>0</v>
      </c>
      <c r="I25" s="29">
        <v>0</v>
      </c>
      <c r="J25" s="29">
        <v>1445400</v>
      </c>
      <c r="K25" s="29">
        <v>554600</v>
      </c>
      <c r="L25" s="34">
        <v>0</v>
      </c>
      <c r="M25" s="34">
        <v>2957805</v>
      </c>
      <c r="N25" s="34">
        <v>0</v>
      </c>
      <c r="O25" s="34">
        <v>0</v>
      </c>
    </row>
    <row r="26" spans="2:15" s="19" customFormat="1" ht="15.75" x14ac:dyDescent="0.25">
      <c r="B26" s="28" t="s">
        <v>20</v>
      </c>
      <c r="C26" s="29">
        <f t="shared" si="0"/>
        <v>782645.75</v>
      </c>
      <c r="D26" s="29">
        <v>1095000</v>
      </c>
      <c r="E26" s="29"/>
      <c r="F26" s="29">
        <v>0</v>
      </c>
      <c r="G26" s="29">
        <v>0</v>
      </c>
      <c r="H26" s="29">
        <v>143402</v>
      </c>
      <c r="I26" s="29">
        <v>0</v>
      </c>
      <c r="J26" s="29">
        <v>142937</v>
      </c>
      <c r="K26" s="29">
        <v>238500</v>
      </c>
      <c r="L26" s="34">
        <v>0</v>
      </c>
      <c r="M26" s="34">
        <v>10000</v>
      </c>
      <c r="N26" s="34">
        <v>247806.75</v>
      </c>
      <c r="O26" s="34">
        <v>0</v>
      </c>
    </row>
    <row r="27" spans="2:15" s="19" customFormat="1" ht="15.75" x14ac:dyDescent="0.25">
      <c r="B27" s="28" t="s">
        <v>21</v>
      </c>
      <c r="C27" s="29">
        <f t="shared" si="0"/>
        <v>77996084.069999993</v>
      </c>
      <c r="D27" s="29">
        <v>53256828</v>
      </c>
      <c r="E27" s="29"/>
      <c r="F27" s="29">
        <v>4179504.76</v>
      </c>
      <c r="G27" s="29">
        <v>4034764.55</v>
      </c>
      <c r="H27" s="29">
        <v>8793267.5199999996</v>
      </c>
      <c r="I27" s="29">
        <v>4228617.41</v>
      </c>
      <c r="J27" s="29">
        <v>5106630.72</v>
      </c>
      <c r="K27" s="29">
        <v>4074486.98</v>
      </c>
      <c r="L27" s="34">
        <v>24598673.530000001</v>
      </c>
      <c r="M27" s="34">
        <v>10814821.51</v>
      </c>
      <c r="N27" s="34">
        <v>3810960.04</v>
      </c>
      <c r="O27" s="34">
        <v>8354357.0499999998</v>
      </c>
    </row>
    <row r="28" spans="2:15" s="19" customFormat="1" ht="15.75" x14ac:dyDescent="0.25">
      <c r="B28" s="28" t="s">
        <v>22</v>
      </c>
      <c r="C28" s="29">
        <f t="shared" si="0"/>
        <v>22904808.98</v>
      </c>
      <c r="D28" s="29">
        <v>22826081</v>
      </c>
      <c r="E28" s="29"/>
      <c r="F28" s="29">
        <v>256092.06</v>
      </c>
      <c r="G28" s="29">
        <v>324553.11</v>
      </c>
      <c r="H28" s="29">
        <v>328598.74</v>
      </c>
      <c r="I28" s="29">
        <v>9983783.8800000008</v>
      </c>
      <c r="J28" s="29">
        <v>3068621.72</v>
      </c>
      <c r="K28" s="29">
        <v>424388.51</v>
      </c>
      <c r="L28" s="34">
        <v>2977435.21</v>
      </c>
      <c r="M28" s="34">
        <v>3029659.36</v>
      </c>
      <c r="N28" s="34">
        <v>2140328.34</v>
      </c>
      <c r="O28" s="34">
        <v>371348.05</v>
      </c>
    </row>
    <row r="29" spans="2:15" s="19" customFormat="1" ht="31.5" x14ac:dyDescent="0.25">
      <c r="B29" s="28" t="s">
        <v>23</v>
      </c>
      <c r="C29" s="29">
        <f t="shared" si="0"/>
        <v>10402707.24</v>
      </c>
      <c r="D29" s="29">
        <v>77490756</v>
      </c>
      <c r="E29" s="29"/>
      <c r="F29" s="29">
        <v>0</v>
      </c>
      <c r="G29" s="29">
        <v>94252.17</v>
      </c>
      <c r="H29" s="29">
        <v>1337832.44</v>
      </c>
      <c r="I29" s="29">
        <v>261628.66</v>
      </c>
      <c r="J29" s="29">
        <v>1232388.8500000001</v>
      </c>
      <c r="K29" s="29">
        <v>2010511.29</v>
      </c>
      <c r="L29" s="34">
        <v>430177.34</v>
      </c>
      <c r="M29" s="34">
        <v>1273029.69</v>
      </c>
      <c r="N29" s="34">
        <v>2955617.89</v>
      </c>
      <c r="O29" s="34">
        <v>807268.91</v>
      </c>
    </row>
    <row r="30" spans="2:15" s="19" customFormat="1" ht="31.5" x14ac:dyDescent="0.25">
      <c r="B30" s="28" t="s">
        <v>24</v>
      </c>
      <c r="C30" s="29">
        <f t="shared" si="0"/>
        <v>24301254.48</v>
      </c>
      <c r="D30" s="29">
        <v>45229017</v>
      </c>
      <c r="E30" s="29"/>
      <c r="F30" s="29">
        <v>17360</v>
      </c>
      <c r="G30" s="29">
        <v>2360</v>
      </c>
      <c r="H30" s="29">
        <v>3067397.13</v>
      </c>
      <c r="I30" s="29">
        <v>1119864.6499999999</v>
      </c>
      <c r="J30" s="29">
        <v>1206048.5</v>
      </c>
      <c r="K30" s="29">
        <v>738485.59</v>
      </c>
      <c r="L30" s="34">
        <v>2843350.09</v>
      </c>
      <c r="M30" s="34">
        <v>4395781.83</v>
      </c>
      <c r="N30" s="34">
        <v>1477433.31</v>
      </c>
      <c r="O30" s="34">
        <v>9433173.3800000008</v>
      </c>
    </row>
    <row r="31" spans="2:15" s="19" customFormat="1" ht="15.75" x14ac:dyDescent="0.25">
      <c r="B31" s="28" t="s">
        <v>25</v>
      </c>
      <c r="C31" s="29">
        <f t="shared" si="0"/>
        <v>28112214.840000004</v>
      </c>
      <c r="D31" s="29">
        <v>45454996</v>
      </c>
      <c r="E31" s="29"/>
      <c r="F31" s="29">
        <v>0</v>
      </c>
      <c r="G31" s="29">
        <v>0</v>
      </c>
      <c r="H31" s="29">
        <v>9367759.5800000001</v>
      </c>
      <c r="I31" s="29">
        <v>1624097.27</v>
      </c>
      <c r="J31" s="29">
        <v>6690219</v>
      </c>
      <c r="K31" s="29">
        <v>3437694</v>
      </c>
      <c r="L31" s="34">
        <v>2421596</v>
      </c>
      <c r="M31" s="34">
        <v>1655587.2</v>
      </c>
      <c r="N31" s="34">
        <v>1829910.96</v>
      </c>
      <c r="O31" s="34">
        <v>1085350.83</v>
      </c>
    </row>
    <row r="32" spans="2:15" ht="16.5" x14ac:dyDescent="0.25">
      <c r="B32" s="22" t="s">
        <v>26</v>
      </c>
      <c r="C32" s="23">
        <f t="shared" si="0"/>
        <v>5804947471.9499998</v>
      </c>
      <c r="D32" s="23">
        <v>2796599873</v>
      </c>
      <c r="E32" s="23">
        <f>SUM(E33:E41)</f>
        <v>3052373590.5799999</v>
      </c>
      <c r="F32" s="23">
        <v>117700571.3</v>
      </c>
      <c r="G32" s="23">
        <f t="shared" ref="G32:N32" si="5">G33+G34+G35+G36+G38+G39+G40+G41</f>
        <v>317492191.26999998</v>
      </c>
      <c r="H32" s="23">
        <f>H33+H34+H35+H36+H37+H38+H39+H40+H41</f>
        <v>337698498.77999997</v>
      </c>
      <c r="I32" s="23">
        <f t="shared" si="5"/>
        <v>509780716.39999998</v>
      </c>
      <c r="J32" s="23">
        <f t="shared" si="5"/>
        <v>249931778.46999997</v>
      </c>
      <c r="K32" s="23">
        <f t="shared" si="5"/>
        <v>364591354.90999997</v>
      </c>
      <c r="L32" s="23">
        <f t="shared" si="5"/>
        <v>479696839.29999995</v>
      </c>
      <c r="M32" s="23">
        <f t="shared" si="5"/>
        <v>986184287.5</v>
      </c>
      <c r="N32" s="23">
        <f t="shared" si="5"/>
        <v>1228453373.98</v>
      </c>
      <c r="O32" s="23">
        <f>O33+O34+O35+O36+O37+O38+O39+O40+O41</f>
        <v>1213417860.04</v>
      </c>
    </row>
    <row r="33" spans="2:15" s="19" customFormat="1" ht="15.75" x14ac:dyDescent="0.25">
      <c r="B33" s="28" t="s">
        <v>27</v>
      </c>
      <c r="C33" s="29">
        <f t="shared" si="0"/>
        <v>2669928.02</v>
      </c>
      <c r="D33" s="29">
        <v>4652203</v>
      </c>
      <c r="E33" s="29"/>
      <c r="F33" s="29">
        <v>0</v>
      </c>
      <c r="G33" s="29">
        <v>0</v>
      </c>
      <c r="H33" s="29">
        <v>908202.48</v>
      </c>
      <c r="I33" s="29">
        <v>0</v>
      </c>
      <c r="J33" s="29">
        <v>239697.83</v>
      </c>
      <c r="K33" s="29">
        <v>11749.64</v>
      </c>
      <c r="L33" s="34">
        <v>209104</v>
      </c>
      <c r="M33" s="34">
        <v>165590.84</v>
      </c>
      <c r="N33" s="34">
        <v>961188.23</v>
      </c>
      <c r="O33" s="34">
        <v>174395</v>
      </c>
    </row>
    <row r="34" spans="2:15" s="19" customFormat="1" ht="15.75" x14ac:dyDescent="0.25">
      <c r="B34" s="28" t="s">
        <v>28</v>
      </c>
      <c r="C34" s="29">
        <f t="shared" si="0"/>
        <v>140836225.31999999</v>
      </c>
      <c r="D34" s="29">
        <v>6187994</v>
      </c>
      <c r="E34" s="29"/>
      <c r="F34" s="29">
        <v>0</v>
      </c>
      <c r="G34" s="29">
        <v>55191688.299999997</v>
      </c>
      <c r="H34" s="29">
        <v>15569442.390000001</v>
      </c>
      <c r="I34" s="29">
        <v>30998140</v>
      </c>
      <c r="J34" s="29">
        <v>27668339.800000001</v>
      </c>
      <c r="K34" s="29">
        <v>0</v>
      </c>
      <c r="L34" s="34">
        <v>61950</v>
      </c>
      <c r="M34" s="34">
        <v>14160</v>
      </c>
      <c r="N34" s="34">
        <v>11332504.83</v>
      </c>
      <c r="O34" s="34">
        <v>0</v>
      </c>
    </row>
    <row r="35" spans="2:15" s="19" customFormat="1" ht="15.75" x14ac:dyDescent="0.25">
      <c r="B35" s="28" t="s">
        <v>29</v>
      </c>
      <c r="C35" s="29">
        <f t="shared" si="0"/>
        <v>31696118.819999997</v>
      </c>
      <c r="D35" s="29">
        <v>9929864</v>
      </c>
      <c r="E35" s="29"/>
      <c r="F35" s="29">
        <v>0</v>
      </c>
      <c r="G35" s="29">
        <v>302080</v>
      </c>
      <c r="H35" s="29">
        <v>1805592.05</v>
      </c>
      <c r="I35" s="29">
        <v>0</v>
      </c>
      <c r="J35" s="29">
        <v>223132.13</v>
      </c>
      <c r="K35" s="29">
        <v>0</v>
      </c>
      <c r="L35" s="34">
        <v>1011826.4</v>
      </c>
      <c r="M35" s="34">
        <v>22975600.239999998</v>
      </c>
      <c r="N35" s="34">
        <v>977078.8</v>
      </c>
      <c r="O35" s="34">
        <v>4400809.2</v>
      </c>
    </row>
    <row r="36" spans="2:15" s="19" customFormat="1" ht="15.75" x14ac:dyDescent="0.25">
      <c r="B36" s="28" t="s">
        <v>30</v>
      </c>
      <c r="C36" s="29">
        <f t="shared" si="0"/>
        <v>3686643850.3800001</v>
      </c>
      <c r="D36" s="29">
        <v>1816701894</v>
      </c>
      <c r="E36" s="29"/>
      <c r="F36" s="29">
        <v>78081180.659999996</v>
      </c>
      <c r="G36" s="29">
        <v>111641028.88</v>
      </c>
      <c r="H36" s="29">
        <v>219243895.41999999</v>
      </c>
      <c r="I36" s="29">
        <v>241648073.36000001</v>
      </c>
      <c r="J36" s="29">
        <v>151663226.81999999</v>
      </c>
      <c r="K36" s="29">
        <v>154934555.62</v>
      </c>
      <c r="L36" s="34">
        <v>207352635.96000001</v>
      </c>
      <c r="M36" s="34">
        <v>480804235.63</v>
      </c>
      <c r="N36" s="34">
        <v>1012384977.96</v>
      </c>
      <c r="O36" s="34">
        <v>1028890040.0700001</v>
      </c>
    </row>
    <row r="37" spans="2:15" s="19" customFormat="1" ht="15.75" x14ac:dyDescent="0.25">
      <c r="B37" s="28" t="s">
        <v>92</v>
      </c>
      <c r="C37" s="29">
        <f t="shared" si="0"/>
        <v>0</v>
      </c>
      <c r="D37" s="29"/>
      <c r="E37" s="29">
        <f>1927839406.58+1124534184</f>
        <v>3052373590.5799999</v>
      </c>
      <c r="F37" s="29"/>
      <c r="G37" s="29"/>
      <c r="H37" s="29">
        <v>0</v>
      </c>
      <c r="I37" s="29"/>
      <c r="J37" s="29"/>
      <c r="K37" s="29">
        <v>0</v>
      </c>
      <c r="L37" s="34">
        <v>0</v>
      </c>
      <c r="M37" s="34"/>
      <c r="N37" s="34"/>
      <c r="O37" s="34"/>
    </row>
    <row r="38" spans="2:15" s="19" customFormat="1" ht="15.75" x14ac:dyDescent="0.25">
      <c r="B38" s="28" t="s">
        <v>31</v>
      </c>
      <c r="C38" s="29">
        <f t="shared" si="0"/>
        <v>7629391.0300000003</v>
      </c>
      <c r="D38" s="29">
        <v>11828458</v>
      </c>
      <c r="E38" s="29"/>
      <c r="F38" s="29">
        <v>0</v>
      </c>
      <c r="G38" s="29">
        <v>0</v>
      </c>
      <c r="H38" s="29">
        <v>359904.59</v>
      </c>
      <c r="I38" s="29">
        <v>87320</v>
      </c>
      <c r="J38" s="29">
        <v>1131871.57</v>
      </c>
      <c r="K38" s="29">
        <v>86848</v>
      </c>
      <c r="L38" s="34">
        <v>0</v>
      </c>
      <c r="M38" s="34">
        <v>4108480.15</v>
      </c>
      <c r="N38" s="34">
        <v>548555.80000000005</v>
      </c>
      <c r="O38" s="34">
        <v>1306410.92</v>
      </c>
    </row>
    <row r="39" spans="2:15" s="19" customFormat="1" ht="15.75" x14ac:dyDescent="0.25">
      <c r="B39" s="28" t="s">
        <v>32</v>
      </c>
      <c r="C39" s="29">
        <f t="shared" si="0"/>
        <v>665148.98</v>
      </c>
      <c r="D39" s="29">
        <v>11573981</v>
      </c>
      <c r="E39" s="29"/>
      <c r="F39" s="29">
        <v>0</v>
      </c>
      <c r="G39" s="29">
        <v>0</v>
      </c>
      <c r="H39" s="29">
        <v>90603.86</v>
      </c>
      <c r="I39" s="29">
        <v>13077.94</v>
      </c>
      <c r="J39" s="29">
        <v>5342.72</v>
      </c>
      <c r="K39" s="29">
        <v>0</v>
      </c>
      <c r="L39" s="34">
        <v>83713.919999999998</v>
      </c>
      <c r="M39" s="34">
        <v>107200.54</v>
      </c>
      <c r="N39" s="34">
        <v>365210</v>
      </c>
      <c r="O39" s="34">
        <v>0</v>
      </c>
    </row>
    <row r="40" spans="2:15" s="19" customFormat="1" ht="31.5" x14ac:dyDescent="0.25">
      <c r="B40" s="28" t="s">
        <v>33</v>
      </c>
      <c r="C40" s="29">
        <f t="shared" si="0"/>
        <v>122895465.17</v>
      </c>
      <c r="D40" s="29">
        <v>52179632</v>
      </c>
      <c r="E40" s="29"/>
      <c r="F40" s="29">
        <v>0</v>
      </c>
      <c r="G40" s="29">
        <v>0</v>
      </c>
      <c r="H40" s="29">
        <v>36687.22</v>
      </c>
      <c r="I40" s="29">
        <v>3523.7</v>
      </c>
      <c r="J40" s="29">
        <v>33189.800000000003</v>
      </c>
      <c r="K40" s="29">
        <v>22219611.66</v>
      </c>
      <c r="L40" s="34">
        <v>5301093.8899999997</v>
      </c>
      <c r="M40" s="34">
        <v>4404789.0199999996</v>
      </c>
      <c r="N40" s="34">
        <v>4246689.84</v>
      </c>
      <c r="O40" s="34">
        <v>86649880.040000007</v>
      </c>
    </row>
    <row r="41" spans="2:15" s="19" customFormat="1" ht="15.75" x14ac:dyDescent="0.25">
      <c r="B41" s="28" t="s">
        <v>34</v>
      </c>
      <c r="C41" s="29">
        <f t="shared" si="0"/>
        <v>1811911344.2299998</v>
      </c>
      <c r="D41" s="29">
        <v>883545847</v>
      </c>
      <c r="E41" s="29"/>
      <c r="F41" s="29">
        <v>39619390.640000001</v>
      </c>
      <c r="G41" s="29">
        <v>150357394.09</v>
      </c>
      <c r="H41" s="29">
        <v>99684170.769999996</v>
      </c>
      <c r="I41" s="29">
        <v>237030581.40000001</v>
      </c>
      <c r="J41" s="29">
        <v>68966977.799999997</v>
      </c>
      <c r="K41" s="29">
        <v>187338589.99000001</v>
      </c>
      <c r="L41" s="34">
        <v>265676515.13</v>
      </c>
      <c r="M41" s="34">
        <v>473604231.07999998</v>
      </c>
      <c r="N41" s="34">
        <v>197637168.52000001</v>
      </c>
      <c r="O41" s="34">
        <v>91996324.810000002</v>
      </c>
    </row>
    <row r="42" spans="2:15" ht="16.5" x14ac:dyDescent="0.25">
      <c r="B42" s="24" t="s">
        <v>93</v>
      </c>
      <c r="C42" s="25">
        <f t="shared" si="0"/>
        <v>0</v>
      </c>
      <c r="D42" s="25">
        <v>0</v>
      </c>
      <c r="E42" s="25"/>
      <c r="F42" s="25">
        <f t="shared" ref="F42:F57" si="6">SUM(G42:P42)</f>
        <v>0</v>
      </c>
      <c r="G42" s="25">
        <f t="shared" ref="G42:G57" si="7">SUM(H42:Q42)</f>
        <v>0</v>
      </c>
      <c r="H42" s="25">
        <f t="shared" ref="H42:N49" si="8">SUM(J42:R42)</f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8"/>
        <v>0</v>
      </c>
      <c r="M42" s="25">
        <f t="shared" si="8"/>
        <v>0</v>
      </c>
      <c r="N42" s="25">
        <f t="shared" si="8"/>
        <v>0</v>
      </c>
      <c r="O42" s="25">
        <f t="shared" ref="O42:O49" si="9">SUM(P42:Y42)</f>
        <v>0</v>
      </c>
    </row>
    <row r="43" spans="2:15" s="19" customFormat="1" ht="15.75" x14ac:dyDescent="0.25">
      <c r="B43" s="37" t="s">
        <v>94</v>
      </c>
      <c r="C43" s="31">
        <f t="shared" si="0"/>
        <v>0</v>
      </c>
      <c r="D43" s="31">
        <v>0</v>
      </c>
      <c r="E43" s="31"/>
      <c r="F43" s="31">
        <f t="shared" si="6"/>
        <v>0</v>
      </c>
      <c r="G43" s="31">
        <f t="shared" si="7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9"/>
        <v>0</v>
      </c>
    </row>
    <row r="44" spans="2:15" s="19" customFormat="1" ht="31.5" x14ac:dyDescent="0.25">
      <c r="B44" s="37" t="s">
        <v>95</v>
      </c>
      <c r="C44" s="31">
        <f t="shared" si="0"/>
        <v>0</v>
      </c>
      <c r="D44" s="31">
        <v>0</v>
      </c>
      <c r="E44" s="31"/>
      <c r="F44" s="31">
        <f t="shared" si="6"/>
        <v>0</v>
      </c>
      <c r="G44" s="31">
        <f t="shared" si="7"/>
        <v>0</v>
      </c>
      <c r="H44" s="31">
        <f t="shared" si="8"/>
        <v>0</v>
      </c>
      <c r="I44" s="31">
        <f t="shared" si="8"/>
        <v>0</v>
      </c>
      <c r="J44" s="31">
        <f t="shared" si="8"/>
        <v>0</v>
      </c>
      <c r="K44" s="31">
        <f t="shared" si="8"/>
        <v>0</v>
      </c>
      <c r="L44" s="31">
        <f t="shared" si="8"/>
        <v>0</v>
      </c>
      <c r="M44" s="31">
        <f t="shared" si="8"/>
        <v>0</v>
      </c>
      <c r="N44" s="31">
        <f t="shared" si="8"/>
        <v>0</v>
      </c>
      <c r="O44" s="31">
        <f t="shared" si="9"/>
        <v>0</v>
      </c>
    </row>
    <row r="45" spans="2:15" s="19" customFormat="1" ht="31.5" x14ac:dyDescent="0.25">
      <c r="B45" s="37" t="s">
        <v>96</v>
      </c>
      <c r="C45" s="31">
        <f t="shared" si="0"/>
        <v>0</v>
      </c>
      <c r="D45" s="31">
        <v>0</v>
      </c>
      <c r="E45" s="31"/>
      <c r="F45" s="31">
        <f t="shared" si="6"/>
        <v>0</v>
      </c>
      <c r="G45" s="31">
        <f t="shared" si="7"/>
        <v>0</v>
      </c>
      <c r="H45" s="31">
        <f t="shared" si="8"/>
        <v>0</v>
      </c>
      <c r="I45" s="31">
        <f t="shared" si="8"/>
        <v>0</v>
      </c>
      <c r="J45" s="31">
        <f t="shared" si="8"/>
        <v>0</v>
      </c>
      <c r="K45" s="31">
        <f t="shared" si="8"/>
        <v>0</v>
      </c>
      <c r="L45" s="31">
        <f t="shared" si="8"/>
        <v>0</v>
      </c>
      <c r="M45" s="31">
        <f t="shared" si="8"/>
        <v>0</v>
      </c>
      <c r="N45" s="31">
        <f t="shared" si="8"/>
        <v>0</v>
      </c>
      <c r="O45" s="31">
        <f t="shared" si="9"/>
        <v>0</v>
      </c>
    </row>
    <row r="46" spans="2:15" s="19" customFormat="1" ht="31.5" x14ac:dyDescent="0.25">
      <c r="B46" s="37" t="s">
        <v>97</v>
      </c>
      <c r="C46" s="31">
        <f t="shared" si="0"/>
        <v>0</v>
      </c>
      <c r="D46" s="31">
        <v>0</v>
      </c>
      <c r="E46" s="31"/>
      <c r="F46" s="31">
        <f t="shared" si="6"/>
        <v>0</v>
      </c>
      <c r="G46" s="31">
        <f t="shared" si="7"/>
        <v>0</v>
      </c>
      <c r="H46" s="31">
        <f t="shared" si="8"/>
        <v>0</v>
      </c>
      <c r="I46" s="31">
        <f t="shared" si="8"/>
        <v>0</v>
      </c>
      <c r="J46" s="31">
        <f t="shared" si="8"/>
        <v>0</v>
      </c>
      <c r="K46" s="31">
        <f t="shared" si="8"/>
        <v>0</v>
      </c>
      <c r="L46" s="31">
        <f t="shared" si="8"/>
        <v>0</v>
      </c>
      <c r="M46" s="31">
        <f t="shared" si="8"/>
        <v>0</v>
      </c>
      <c r="N46" s="31">
        <f t="shared" si="8"/>
        <v>0</v>
      </c>
      <c r="O46" s="31">
        <f t="shared" si="9"/>
        <v>0</v>
      </c>
    </row>
    <row r="47" spans="2:15" s="19" customFormat="1" ht="31.5" x14ac:dyDescent="0.25">
      <c r="B47" s="37" t="s">
        <v>98</v>
      </c>
      <c r="C47" s="31">
        <f t="shared" si="0"/>
        <v>0</v>
      </c>
      <c r="D47" s="31">
        <v>0</v>
      </c>
      <c r="E47" s="31"/>
      <c r="F47" s="31">
        <f t="shared" si="6"/>
        <v>0</v>
      </c>
      <c r="G47" s="31">
        <f t="shared" si="7"/>
        <v>0</v>
      </c>
      <c r="H47" s="31">
        <f t="shared" si="8"/>
        <v>0</v>
      </c>
      <c r="I47" s="31">
        <f t="shared" si="8"/>
        <v>0</v>
      </c>
      <c r="J47" s="31">
        <f t="shared" si="8"/>
        <v>0</v>
      </c>
      <c r="K47" s="31">
        <f t="shared" si="8"/>
        <v>0</v>
      </c>
      <c r="L47" s="31">
        <f t="shared" si="8"/>
        <v>0</v>
      </c>
      <c r="M47" s="31">
        <f t="shared" si="8"/>
        <v>0</v>
      </c>
      <c r="N47" s="31">
        <f t="shared" si="8"/>
        <v>0</v>
      </c>
      <c r="O47" s="31">
        <f t="shared" si="9"/>
        <v>0</v>
      </c>
    </row>
    <row r="48" spans="2:15" s="19" customFormat="1" ht="15.75" x14ac:dyDescent="0.25">
      <c r="B48" s="37" t="s">
        <v>99</v>
      </c>
      <c r="C48" s="31">
        <f t="shared" si="0"/>
        <v>0</v>
      </c>
      <c r="D48" s="31">
        <v>0</v>
      </c>
      <c r="E48" s="31"/>
      <c r="F48" s="31">
        <f t="shared" si="6"/>
        <v>0</v>
      </c>
      <c r="G48" s="31">
        <f t="shared" si="7"/>
        <v>0</v>
      </c>
      <c r="H48" s="31">
        <f t="shared" si="8"/>
        <v>0</v>
      </c>
      <c r="I48" s="31">
        <f t="shared" si="8"/>
        <v>0</v>
      </c>
      <c r="J48" s="31">
        <f t="shared" si="8"/>
        <v>0</v>
      </c>
      <c r="K48" s="31">
        <f t="shared" si="8"/>
        <v>0</v>
      </c>
      <c r="L48" s="31">
        <f t="shared" si="8"/>
        <v>0</v>
      </c>
      <c r="M48" s="31">
        <f t="shared" si="8"/>
        <v>0</v>
      </c>
      <c r="N48" s="31">
        <f t="shared" si="8"/>
        <v>0</v>
      </c>
      <c r="O48" s="31">
        <f t="shared" si="9"/>
        <v>0</v>
      </c>
    </row>
    <row r="49" spans="2:15" s="19" customFormat="1" ht="31.5" x14ac:dyDescent="0.25">
      <c r="B49" s="37" t="s">
        <v>100</v>
      </c>
      <c r="C49" s="31">
        <f t="shared" si="0"/>
        <v>0</v>
      </c>
      <c r="D49" s="31">
        <v>0</v>
      </c>
      <c r="E49" s="31"/>
      <c r="F49" s="31">
        <f t="shared" si="6"/>
        <v>0</v>
      </c>
      <c r="G49" s="31">
        <f t="shared" si="7"/>
        <v>0</v>
      </c>
      <c r="H49" s="31">
        <f t="shared" si="8"/>
        <v>0</v>
      </c>
      <c r="I49" s="31">
        <f t="shared" si="8"/>
        <v>0</v>
      </c>
      <c r="J49" s="31">
        <f t="shared" si="8"/>
        <v>0</v>
      </c>
      <c r="K49" s="31">
        <f t="shared" si="8"/>
        <v>0</v>
      </c>
      <c r="L49" s="31">
        <f t="shared" si="8"/>
        <v>0</v>
      </c>
      <c r="M49" s="31">
        <f t="shared" si="8"/>
        <v>0</v>
      </c>
      <c r="N49" s="31">
        <f t="shared" si="8"/>
        <v>0</v>
      </c>
      <c r="O49" s="31">
        <f t="shared" si="9"/>
        <v>0</v>
      </c>
    </row>
    <row r="50" spans="2:15" ht="16.5" x14ac:dyDescent="0.25">
      <c r="B50" s="26" t="s">
        <v>101</v>
      </c>
      <c r="C50" s="25">
        <f t="shared" si="0"/>
        <v>0</v>
      </c>
      <c r="D50" s="25">
        <v>0</v>
      </c>
      <c r="E50" s="25"/>
      <c r="F50" s="25">
        <f t="shared" si="6"/>
        <v>0</v>
      </c>
      <c r="G50" s="25">
        <f t="shared" si="7"/>
        <v>0</v>
      </c>
      <c r="H50" s="25">
        <f t="shared" ref="H50:K57" si="10">SUM(J50:R50)</f>
        <v>0</v>
      </c>
      <c r="I50" s="25">
        <f t="shared" si="10"/>
        <v>0</v>
      </c>
      <c r="J50" s="25">
        <f t="shared" si="10"/>
        <v>0</v>
      </c>
      <c r="K50" s="25">
        <f t="shared" si="10"/>
        <v>0</v>
      </c>
      <c r="L50" s="27"/>
      <c r="M50" s="27"/>
      <c r="N50" s="27"/>
      <c r="O50" s="27"/>
    </row>
    <row r="51" spans="2:15" s="19" customFormat="1" ht="15.75" x14ac:dyDescent="0.25">
      <c r="B51" s="37" t="s">
        <v>102</v>
      </c>
      <c r="C51" s="31">
        <f t="shared" si="0"/>
        <v>0</v>
      </c>
      <c r="D51" s="31">
        <v>0</v>
      </c>
      <c r="E51" s="31"/>
      <c r="F51" s="31">
        <f t="shared" si="6"/>
        <v>0</v>
      </c>
      <c r="G51" s="31">
        <f t="shared" si="7"/>
        <v>0</v>
      </c>
      <c r="H51" s="31">
        <f t="shared" si="10"/>
        <v>0</v>
      </c>
      <c r="I51" s="31">
        <f t="shared" si="10"/>
        <v>0</v>
      </c>
      <c r="J51" s="31">
        <f t="shared" si="10"/>
        <v>0</v>
      </c>
      <c r="K51" s="31">
        <f t="shared" si="10"/>
        <v>0</v>
      </c>
      <c r="L51" s="31">
        <f t="shared" ref="L51:N57" si="11">SUM(N51:V51)</f>
        <v>0</v>
      </c>
      <c r="M51" s="31">
        <f t="shared" si="11"/>
        <v>0</v>
      </c>
      <c r="N51" s="31">
        <f t="shared" si="11"/>
        <v>0</v>
      </c>
      <c r="O51" s="31">
        <f t="shared" ref="O51:O57" si="12">SUM(P51:Y51)</f>
        <v>0</v>
      </c>
    </row>
    <row r="52" spans="2:15" s="19" customFormat="1" ht="31.5" x14ac:dyDescent="0.25">
      <c r="B52" s="37" t="s">
        <v>103</v>
      </c>
      <c r="C52" s="31">
        <f t="shared" si="0"/>
        <v>0</v>
      </c>
      <c r="D52" s="31">
        <v>0</v>
      </c>
      <c r="E52" s="31"/>
      <c r="F52" s="31">
        <f t="shared" si="6"/>
        <v>0</v>
      </c>
      <c r="G52" s="31">
        <f t="shared" si="7"/>
        <v>0</v>
      </c>
      <c r="H52" s="31">
        <f t="shared" si="10"/>
        <v>0</v>
      </c>
      <c r="I52" s="31">
        <f t="shared" si="10"/>
        <v>0</v>
      </c>
      <c r="J52" s="31">
        <f t="shared" si="10"/>
        <v>0</v>
      </c>
      <c r="K52" s="31">
        <f t="shared" si="10"/>
        <v>0</v>
      </c>
      <c r="L52" s="31">
        <f t="shared" si="11"/>
        <v>0</v>
      </c>
      <c r="M52" s="31">
        <f t="shared" si="11"/>
        <v>0</v>
      </c>
      <c r="N52" s="31">
        <f t="shared" si="11"/>
        <v>0</v>
      </c>
      <c r="O52" s="31">
        <f t="shared" si="12"/>
        <v>0</v>
      </c>
    </row>
    <row r="53" spans="2:15" s="19" customFormat="1" ht="31.5" x14ac:dyDescent="0.25">
      <c r="B53" s="37" t="s">
        <v>104</v>
      </c>
      <c r="C53" s="31">
        <f t="shared" si="0"/>
        <v>0</v>
      </c>
      <c r="D53" s="31">
        <v>0</v>
      </c>
      <c r="E53" s="31"/>
      <c r="F53" s="31">
        <f t="shared" si="6"/>
        <v>0</v>
      </c>
      <c r="G53" s="31">
        <f t="shared" si="7"/>
        <v>0</v>
      </c>
      <c r="H53" s="31">
        <f t="shared" si="10"/>
        <v>0</v>
      </c>
      <c r="I53" s="31">
        <f t="shared" si="10"/>
        <v>0</v>
      </c>
      <c r="J53" s="31">
        <f t="shared" si="10"/>
        <v>0</v>
      </c>
      <c r="K53" s="31">
        <f t="shared" si="10"/>
        <v>0</v>
      </c>
      <c r="L53" s="31">
        <f t="shared" si="11"/>
        <v>0</v>
      </c>
      <c r="M53" s="31">
        <f t="shared" si="11"/>
        <v>0</v>
      </c>
      <c r="N53" s="31">
        <f t="shared" si="11"/>
        <v>0</v>
      </c>
      <c r="O53" s="31">
        <f t="shared" si="12"/>
        <v>0</v>
      </c>
    </row>
    <row r="54" spans="2:15" s="19" customFormat="1" ht="31.5" x14ac:dyDescent="0.25">
      <c r="B54" s="37" t="s">
        <v>105</v>
      </c>
      <c r="C54" s="31">
        <f t="shared" si="0"/>
        <v>0</v>
      </c>
      <c r="D54" s="31">
        <v>0</v>
      </c>
      <c r="E54" s="31"/>
      <c r="F54" s="31">
        <f t="shared" si="6"/>
        <v>0</v>
      </c>
      <c r="G54" s="31">
        <f t="shared" si="7"/>
        <v>0</v>
      </c>
      <c r="H54" s="31">
        <f t="shared" si="10"/>
        <v>0</v>
      </c>
      <c r="I54" s="31">
        <f t="shared" si="10"/>
        <v>0</v>
      </c>
      <c r="J54" s="31">
        <f t="shared" si="10"/>
        <v>0</v>
      </c>
      <c r="K54" s="31">
        <f t="shared" si="10"/>
        <v>0</v>
      </c>
      <c r="L54" s="31">
        <f t="shared" si="11"/>
        <v>0</v>
      </c>
      <c r="M54" s="31">
        <f t="shared" si="11"/>
        <v>0</v>
      </c>
      <c r="N54" s="31">
        <f t="shared" si="11"/>
        <v>0</v>
      </c>
      <c r="O54" s="31">
        <f t="shared" si="12"/>
        <v>0</v>
      </c>
    </row>
    <row r="55" spans="2:15" s="19" customFormat="1" ht="31.5" x14ac:dyDescent="0.25">
      <c r="B55" s="37" t="s">
        <v>106</v>
      </c>
      <c r="C55" s="31">
        <f t="shared" si="0"/>
        <v>0</v>
      </c>
      <c r="D55" s="31">
        <v>0</v>
      </c>
      <c r="E55" s="31"/>
      <c r="F55" s="31">
        <f t="shared" si="6"/>
        <v>0</v>
      </c>
      <c r="G55" s="31">
        <f t="shared" si="7"/>
        <v>0</v>
      </c>
      <c r="H55" s="31">
        <f t="shared" si="10"/>
        <v>0</v>
      </c>
      <c r="I55" s="31">
        <f t="shared" si="10"/>
        <v>0</v>
      </c>
      <c r="J55" s="31">
        <f t="shared" si="10"/>
        <v>0</v>
      </c>
      <c r="K55" s="31">
        <f t="shared" si="10"/>
        <v>0</v>
      </c>
      <c r="L55" s="31">
        <f t="shared" si="11"/>
        <v>0</v>
      </c>
      <c r="M55" s="31">
        <f t="shared" si="11"/>
        <v>0</v>
      </c>
      <c r="N55" s="31">
        <f t="shared" si="11"/>
        <v>0</v>
      </c>
      <c r="O55" s="31">
        <f t="shared" si="12"/>
        <v>0</v>
      </c>
    </row>
    <row r="56" spans="2:15" s="19" customFormat="1" ht="15.75" x14ac:dyDescent="0.25">
      <c r="B56" s="37" t="s">
        <v>107</v>
      </c>
      <c r="C56" s="31">
        <f t="shared" si="0"/>
        <v>0</v>
      </c>
      <c r="D56" s="31">
        <v>0</v>
      </c>
      <c r="E56" s="31"/>
      <c r="F56" s="31">
        <f t="shared" si="6"/>
        <v>0</v>
      </c>
      <c r="G56" s="31">
        <f t="shared" si="7"/>
        <v>0</v>
      </c>
      <c r="H56" s="31">
        <f t="shared" si="10"/>
        <v>0</v>
      </c>
      <c r="I56" s="31">
        <f t="shared" si="10"/>
        <v>0</v>
      </c>
      <c r="J56" s="31">
        <f t="shared" si="10"/>
        <v>0</v>
      </c>
      <c r="K56" s="31">
        <f t="shared" si="10"/>
        <v>0</v>
      </c>
      <c r="L56" s="31">
        <f t="shared" si="11"/>
        <v>0</v>
      </c>
      <c r="M56" s="31">
        <f t="shared" si="11"/>
        <v>0</v>
      </c>
      <c r="N56" s="31">
        <f t="shared" si="11"/>
        <v>0</v>
      </c>
      <c r="O56" s="31">
        <f t="shared" si="12"/>
        <v>0</v>
      </c>
    </row>
    <row r="57" spans="2:15" s="19" customFormat="1" ht="31.5" x14ac:dyDescent="0.25">
      <c r="B57" s="37" t="s">
        <v>108</v>
      </c>
      <c r="C57" s="31">
        <f t="shared" si="0"/>
        <v>0</v>
      </c>
      <c r="D57" s="31">
        <v>0</v>
      </c>
      <c r="E57" s="31"/>
      <c r="F57" s="31">
        <f t="shared" si="6"/>
        <v>0</v>
      </c>
      <c r="G57" s="31">
        <f t="shared" si="7"/>
        <v>0</v>
      </c>
      <c r="H57" s="31">
        <f t="shared" si="10"/>
        <v>0</v>
      </c>
      <c r="I57" s="31">
        <f t="shared" si="10"/>
        <v>0</v>
      </c>
      <c r="J57" s="31">
        <f t="shared" si="10"/>
        <v>0</v>
      </c>
      <c r="K57" s="31">
        <f t="shared" si="10"/>
        <v>0</v>
      </c>
      <c r="L57" s="31">
        <f t="shared" si="11"/>
        <v>0</v>
      </c>
      <c r="M57" s="31">
        <f t="shared" si="11"/>
        <v>0</v>
      </c>
      <c r="N57" s="31">
        <f t="shared" si="11"/>
        <v>0</v>
      </c>
      <c r="O57" s="31">
        <f t="shared" si="12"/>
        <v>0</v>
      </c>
    </row>
    <row r="58" spans="2:15" ht="16.5" x14ac:dyDescent="0.25">
      <c r="B58" s="22" t="s">
        <v>35</v>
      </c>
      <c r="C58" s="23">
        <f t="shared" si="0"/>
        <v>5351092.6399999997</v>
      </c>
      <c r="D58" s="23">
        <v>146967617</v>
      </c>
      <c r="E58" s="23"/>
      <c r="F58" s="23">
        <v>0</v>
      </c>
      <c r="G58" s="23">
        <v>0</v>
      </c>
      <c r="H58" s="23">
        <f t="shared" ref="H58:M58" si="13">H59+H60+H61+H62+H63+H64+H65</f>
        <v>3453123.6</v>
      </c>
      <c r="I58" s="23">
        <f t="shared" si="13"/>
        <v>874854.12</v>
      </c>
      <c r="J58" s="23">
        <f t="shared" si="13"/>
        <v>0</v>
      </c>
      <c r="K58" s="23">
        <f t="shared" si="13"/>
        <v>0</v>
      </c>
      <c r="L58" s="23">
        <f t="shared" si="13"/>
        <v>0</v>
      </c>
      <c r="M58" s="23">
        <f t="shared" si="13"/>
        <v>380648.98</v>
      </c>
      <c r="N58" s="23">
        <f>N59+N60+N61+N62+N63+N64+N65</f>
        <v>248699.95</v>
      </c>
      <c r="O58" s="23">
        <f>O59+O60+O61+O62+O63+O64+O65</f>
        <v>393765.99</v>
      </c>
    </row>
    <row r="59" spans="2:15" ht="15.75" x14ac:dyDescent="0.25">
      <c r="B59" s="28" t="s">
        <v>36</v>
      </c>
      <c r="C59" s="29">
        <f t="shared" si="0"/>
        <v>2350965.2599999998</v>
      </c>
      <c r="D59" s="29">
        <v>56169765</v>
      </c>
      <c r="E59" s="29"/>
      <c r="F59" s="29">
        <v>0</v>
      </c>
      <c r="G59" s="29">
        <v>0</v>
      </c>
      <c r="H59" s="29">
        <v>686611.52</v>
      </c>
      <c r="I59" s="29">
        <v>781238.82</v>
      </c>
      <c r="J59" s="29">
        <v>0</v>
      </c>
      <c r="K59" s="29">
        <v>0</v>
      </c>
      <c r="L59" s="29">
        <v>0</v>
      </c>
      <c r="M59" s="29">
        <v>380648.98</v>
      </c>
      <c r="N59" s="29">
        <v>248699.95</v>
      </c>
      <c r="O59" s="29">
        <v>253765.99</v>
      </c>
    </row>
    <row r="60" spans="2:15" ht="31.5" x14ac:dyDescent="0.25">
      <c r="B60" s="28" t="s">
        <v>37</v>
      </c>
      <c r="C60" s="29">
        <f t="shared" si="0"/>
        <v>0</v>
      </c>
      <c r="D60" s="29">
        <v>100000</v>
      </c>
      <c r="E60" s="29"/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</row>
    <row r="61" spans="2:15" ht="15.75" x14ac:dyDescent="0.25">
      <c r="B61" s="28" t="s">
        <v>38</v>
      </c>
      <c r="C61" s="29">
        <f t="shared" si="0"/>
        <v>0</v>
      </c>
      <c r="D61" s="29">
        <v>77200</v>
      </c>
      <c r="E61" s="29"/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</row>
    <row r="62" spans="2:15" ht="31.5" x14ac:dyDescent="0.25">
      <c r="B62" s="28" t="s">
        <v>39</v>
      </c>
      <c r="C62" s="29">
        <f t="shared" si="0"/>
        <v>830000</v>
      </c>
      <c r="D62" s="29">
        <v>21135544</v>
      </c>
      <c r="E62" s="29"/>
      <c r="F62" s="29">
        <v>0</v>
      </c>
      <c r="G62" s="29">
        <v>0</v>
      </c>
      <c r="H62" s="29">
        <v>690000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140000</v>
      </c>
    </row>
    <row r="63" spans="2:15" ht="15.75" x14ac:dyDescent="0.25">
      <c r="B63" s="28" t="s">
        <v>40</v>
      </c>
      <c r="C63" s="29">
        <f t="shared" si="0"/>
        <v>93615.3</v>
      </c>
      <c r="D63" s="29">
        <v>13199053</v>
      </c>
      <c r="E63" s="29"/>
      <c r="F63" s="29">
        <v>0</v>
      </c>
      <c r="G63" s="29">
        <v>0</v>
      </c>
      <c r="H63" s="29">
        <v>0</v>
      </c>
      <c r="I63" s="29">
        <v>93615.3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</row>
    <row r="64" spans="2:15" ht="15.75" x14ac:dyDescent="0.25">
      <c r="B64" s="28" t="s">
        <v>41</v>
      </c>
      <c r="C64" s="29">
        <f t="shared" si="0"/>
        <v>0</v>
      </c>
      <c r="D64" s="29">
        <v>180055</v>
      </c>
      <c r="E64" s="29"/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</row>
    <row r="65" spans="2:15" ht="15.75" x14ac:dyDescent="0.25">
      <c r="B65" s="28" t="s">
        <v>42</v>
      </c>
      <c r="C65" s="29">
        <f t="shared" si="0"/>
        <v>2076512.08</v>
      </c>
      <c r="D65" s="29">
        <v>56106000</v>
      </c>
      <c r="E65" s="29"/>
      <c r="F65" s="29">
        <v>0</v>
      </c>
      <c r="G65" s="29">
        <v>0</v>
      </c>
      <c r="H65" s="29">
        <v>2076512.08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</row>
    <row r="66" spans="2:15" ht="16.5" x14ac:dyDescent="0.25">
      <c r="B66" s="22" t="s">
        <v>43</v>
      </c>
      <c r="C66" s="23">
        <f t="shared" si="0"/>
        <v>14925235.6</v>
      </c>
      <c r="D66" s="23">
        <v>49140000</v>
      </c>
      <c r="E66" s="23"/>
      <c r="F66" s="23">
        <v>0</v>
      </c>
      <c r="G66" s="23">
        <v>0</v>
      </c>
      <c r="H66" s="23">
        <f t="shared" ref="H66:O66" si="14">H67</f>
        <v>2234777.19</v>
      </c>
      <c r="I66" s="23">
        <f t="shared" si="14"/>
        <v>485637.45</v>
      </c>
      <c r="J66" s="23">
        <f t="shared" si="14"/>
        <v>1043203.9</v>
      </c>
      <c r="K66" s="23">
        <f t="shared" si="14"/>
        <v>968957.75</v>
      </c>
      <c r="L66" s="23">
        <f t="shared" si="14"/>
        <v>917193.53</v>
      </c>
      <c r="M66" s="23">
        <f t="shared" si="14"/>
        <v>544546.80000000005</v>
      </c>
      <c r="N66" s="23">
        <f t="shared" si="14"/>
        <v>5323832.58</v>
      </c>
      <c r="O66" s="23">
        <f t="shared" si="14"/>
        <v>3407086.4</v>
      </c>
    </row>
    <row r="67" spans="2:15" ht="15.75" x14ac:dyDescent="0.25">
      <c r="B67" s="28" t="s">
        <v>44</v>
      </c>
      <c r="C67" s="29">
        <f t="shared" si="0"/>
        <v>14925235.6</v>
      </c>
      <c r="D67" s="29">
        <v>49140000</v>
      </c>
      <c r="E67" s="29"/>
      <c r="F67" s="29">
        <v>0</v>
      </c>
      <c r="G67" s="29">
        <v>0</v>
      </c>
      <c r="H67" s="29">
        <v>2234777.19</v>
      </c>
      <c r="I67" s="29">
        <v>485637.45</v>
      </c>
      <c r="J67" s="29">
        <v>1043203.9</v>
      </c>
      <c r="K67" s="29">
        <v>968957.75</v>
      </c>
      <c r="L67" s="29">
        <v>917193.53</v>
      </c>
      <c r="M67" s="29">
        <v>544546.80000000005</v>
      </c>
      <c r="N67" s="29">
        <v>5323832.58</v>
      </c>
      <c r="O67" s="29">
        <v>3407086.4</v>
      </c>
    </row>
    <row r="68" spans="2:15" ht="33" x14ac:dyDescent="0.25">
      <c r="B68" s="26" t="s">
        <v>109</v>
      </c>
      <c r="C68" s="25">
        <f t="shared" si="0"/>
        <v>0</v>
      </c>
      <c r="D68" s="25">
        <v>0</v>
      </c>
      <c r="E68" s="25"/>
      <c r="F68" s="25">
        <f t="shared" ref="F68:G74" si="15">SUM(G68:P68)</f>
        <v>0</v>
      </c>
      <c r="G68" s="25">
        <f t="shared" si="15"/>
        <v>0</v>
      </c>
      <c r="H68" s="25" t="s">
        <v>91</v>
      </c>
      <c r="I68" s="25">
        <f t="shared" ref="I68:N70" si="16">SUM(K68:S68)</f>
        <v>0</v>
      </c>
      <c r="J68" s="25">
        <f t="shared" si="16"/>
        <v>0</v>
      </c>
      <c r="K68" s="25">
        <f t="shared" si="16"/>
        <v>0</v>
      </c>
      <c r="L68" s="25">
        <f t="shared" si="16"/>
        <v>0</v>
      </c>
      <c r="M68" s="25">
        <f t="shared" si="16"/>
        <v>0</v>
      </c>
      <c r="N68" s="25">
        <f t="shared" si="16"/>
        <v>0</v>
      </c>
      <c r="O68" s="25">
        <f>SUM(P68:Y68)</f>
        <v>0</v>
      </c>
    </row>
    <row r="69" spans="2:15" ht="15.75" x14ac:dyDescent="0.25">
      <c r="B69" s="30" t="s">
        <v>110</v>
      </c>
      <c r="C69" s="31">
        <f t="shared" si="0"/>
        <v>0</v>
      </c>
      <c r="D69" s="31">
        <v>0</v>
      </c>
      <c r="E69" s="31"/>
      <c r="F69" s="31">
        <f t="shared" si="15"/>
        <v>0</v>
      </c>
      <c r="G69" s="31">
        <f t="shared" si="15"/>
        <v>0</v>
      </c>
      <c r="H69" s="31">
        <f t="shared" ref="H69:H74" si="17">SUM(J69:R69)</f>
        <v>0</v>
      </c>
      <c r="I69" s="31">
        <f t="shared" si="16"/>
        <v>0</v>
      </c>
      <c r="J69" s="31">
        <f t="shared" si="16"/>
        <v>0</v>
      </c>
      <c r="K69" s="31">
        <f t="shared" si="16"/>
        <v>0</v>
      </c>
      <c r="L69" s="31">
        <f t="shared" si="16"/>
        <v>0</v>
      </c>
      <c r="M69" s="31">
        <f t="shared" si="16"/>
        <v>0</v>
      </c>
      <c r="N69" s="31">
        <f t="shared" si="16"/>
        <v>0</v>
      </c>
      <c r="O69" s="31">
        <f>SUM(P69:Y69)</f>
        <v>0</v>
      </c>
    </row>
    <row r="70" spans="2:15" ht="31.5" x14ac:dyDescent="0.25">
      <c r="B70" s="30" t="s">
        <v>111</v>
      </c>
      <c r="C70" s="31">
        <f t="shared" si="0"/>
        <v>0</v>
      </c>
      <c r="D70" s="31">
        <v>0</v>
      </c>
      <c r="E70" s="31"/>
      <c r="F70" s="31">
        <f t="shared" si="15"/>
        <v>0</v>
      </c>
      <c r="G70" s="31">
        <f t="shared" si="15"/>
        <v>0</v>
      </c>
      <c r="H70" s="31">
        <f t="shared" si="17"/>
        <v>0</v>
      </c>
      <c r="I70" s="31">
        <f t="shared" si="16"/>
        <v>0</v>
      </c>
      <c r="J70" s="31">
        <f t="shared" si="16"/>
        <v>0</v>
      </c>
      <c r="K70" s="31">
        <f t="shared" si="16"/>
        <v>0</v>
      </c>
      <c r="L70" s="31">
        <f t="shared" si="16"/>
        <v>0</v>
      </c>
      <c r="M70" s="31">
        <f t="shared" si="16"/>
        <v>0</v>
      </c>
      <c r="N70" s="31">
        <f t="shared" si="16"/>
        <v>0</v>
      </c>
      <c r="O70" s="31">
        <f>SUM(P70:Y70)</f>
        <v>0</v>
      </c>
    </row>
    <row r="71" spans="2:15" x14ac:dyDescent="0.25">
      <c r="B71" s="11" t="s">
        <v>112</v>
      </c>
      <c r="C71" s="10">
        <f t="shared" si="0"/>
        <v>0</v>
      </c>
      <c r="D71" s="10">
        <v>0</v>
      </c>
      <c r="E71" s="10"/>
      <c r="F71" s="10">
        <f t="shared" si="15"/>
        <v>0</v>
      </c>
      <c r="G71" s="10">
        <f t="shared" si="15"/>
        <v>0</v>
      </c>
      <c r="H71" s="10">
        <f t="shared" si="17"/>
        <v>0</v>
      </c>
      <c r="I71" s="10">
        <f t="shared" ref="I71:K73" si="18">SUM(K71:S71)</f>
        <v>0</v>
      </c>
      <c r="J71" s="10">
        <f t="shared" si="18"/>
        <v>0</v>
      </c>
      <c r="K71" s="10">
        <f t="shared" si="18"/>
        <v>0</v>
      </c>
      <c r="L71" s="12"/>
      <c r="M71" s="12"/>
      <c r="N71" s="12"/>
      <c r="O71" s="12"/>
    </row>
    <row r="72" spans="2:15" ht="15.75" x14ac:dyDescent="0.25">
      <c r="B72" s="30" t="s">
        <v>113</v>
      </c>
      <c r="C72" s="31">
        <f t="shared" si="0"/>
        <v>0</v>
      </c>
      <c r="D72" s="31">
        <v>0</v>
      </c>
      <c r="E72" s="31"/>
      <c r="F72" s="31">
        <f t="shared" si="15"/>
        <v>0</v>
      </c>
      <c r="G72" s="31">
        <f t="shared" si="15"/>
        <v>0</v>
      </c>
      <c r="H72" s="31">
        <f t="shared" si="17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ref="L72:N73" si="19">SUM(N72:V72)</f>
        <v>0</v>
      </c>
      <c r="M72" s="31">
        <f t="shared" si="19"/>
        <v>0</v>
      </c>
      <c r="N72" s="31">
        <f t="shared" si="19"/>
        <v>0</v>
      </c>
      <c r="O72" s="31">
        <f>SUM(P72:Y72)</f>
        <v>0</v>
      </c>
    </row>
    <row r="73" spans="2:15" ht="15.75" x14ac:dyDescent="0.25">
      <c r="B73" s="30" t="s">
        <v>114</v>
      </c>
      <c r="C73" s="31">
        <f t="shared" si="0"/>
        <v>0</v>
      </c>
      <c r="D73" s="31">
        <v>0</v>
      </c>
      <c r="E73" s="31"/>
      <c r="F73" s="31">
        <f t="shared" si="15"/>
        <v>0</v>
      </c>
      <c r="G73" s="31">
        <f t="shared" si="15"/>
        <v>0</v>
      </c>
      <c r="H73" s="31">
        <f t="shared" si="17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9"/>
        <v>0</v>
      </c>
      <c r="M73" s="31">
        <f t="shared" si="19"/>
        <v>0</v>
      </c>
      <c r="N73" s="31">
        <f t="shared" si="19"/>
        <v>0</v>
      </c>
      <c r="O73" s="31">
        <f>SUM(P73:Y73)</f>
        <v>0</v>
      </c>
    </row>
    <row r="74" spans="2:15" ht="31.5" x14ac:dyDescent="0.25">
      <c r="B74" s="30" t="s">
        <v>115</v>
      </c>
      <c r="C74" s="31">
        <f t="shared" si="0"/>
        <v>0</v>
      </c>
      <c r="D74" s="31">
        <v>0</v>
      </c>
      <c r="E74" s="31"/>
      <c r="F74" s="31">
        <f t="shared" si="15"/>
        <v>0</v>
      </c>
      <c r="G74" s="31">
        <f t="shared" si="15"/>
        <v>0</v>
      </c>
      <c r="H74" s="31">
        <f t="shared" si="17"/>
        <v>0</v>
      </c>
      <c r="I74" s="31">
        <f>SUM(L74:S74)</f>
        <v>0</v>
      </c>
      <c r="J74" s="31">
        <f>SUM(L74:T74)</f>
        <v>0</v>
      </c>
      <c r="K74" s="19"/>
      <c r="L74" s="31">
        <f>SUM(M74:U74)</f>
        <v>0</v>
      </c>
      <c r="M74" s="31">
        <f>SUM(N74:V74)</f>
        <v>0</v>
      </c>
      <c r="N74" s="31">
        <f>SUM(O74:W74)</f>
        <v>0</v>
      </c>
      <c r="O74" s="31">
        <f>SUM(P74:X74)</f>
        <v>0</v>
      </c>
    </row>
    <row r="75" spans="2:15" s="19" customFormat="1" ht="16.5" x14ac:dyDescent="0.25">
      <c r="B75" s="26" t="s">
        <v>116</v>
      </c>
      <c r="C75" s="25">
        <f t="shared" si="0"/>
        <v>6740445745.7699995</v>
      </c>
      <c r="D75" s="25">
        <f>SUM(D71,D68,D50,D58,D66,D42,D32,D22,D17)</f>
        <v>4156294851</v>
      </c>
      <c r="E75" s="25">
        <f>SUM(E71,E68,E50,E58,E66,E42,E32,E22,E17)</f>
        <v>3052373590.5799999</v>
      </c>
      <c r="F75" s="25">
        <f t="shared" ref="F75:M75" si="20">SUM(F71,F68,F50,F58,F66,F42,F32,F22,F17)</f>
        <v>186595893.66</v>
      </c>
      <c r="G75" s="25">
        <f t="shared" si="20"/>
        <v>385315694.68000001</v>
      </c>
      <c r="H75" s="25">
        <f t="shared" si="20"/>
        <v>451954736.79999995</v>
      </c>
      <c r="I75" s="25">
        <f t="shared" si="20"/>
        <v>600622320.36000001</v>
      </c>
      <c r="J75" s="25">
        <f t="shared" si="20"/>
        <v>336601070.62</v>
      </c>
      <c r="K75" s="25">
        <f t="shared" si="20"/>
        <v>443066081.00999993</v>
      </c>
      <c r="L75" s="25">
        <f t="shared" si="20"/>
        <v>594703702.76999986</v>
      </c>
      <c r="M75" s="25">
        <f t="shared" si="20"/>
        <v>1084078028.75</v>
      </c>
      <c r="N75" s="25">
        <f>SUM(N71,N68,N50,N58,N66,N42,N32,N22,N17)</f>
        <v>1324000695.1300001</v>
      </c>
      <c r="O75" s="25">
        <f>SUM(O71,O68,O50,O58,O66,O42,O32,O22,O17)</f>
        <v>1333507521.99</v>
      </c>
    </row>
    <row r="76" spans="2:15" ht="15.75" x14ac:dyDescent="0.25">
      <c r="B76" s="32" t="s">
        <v>117</v>
      </c>
      <c r="C76" s="33">
        <f t="shared" ref="C76:C81" si="21">SUM(F76:O76)</f>
        <v>0</v>
      </c>
      <c r="D76" s="33">
        <v>0</v>
      </c>
      <c r="E76" s="33"/>
      <c r="F76" s="33">
        <f t="shared" ref="F76:F84" si="22">SUM(G76:P76)</f>
        <v>0</v>
      </c>
      <c r="G76" s="33">
        <f t="shared" ref="G76:G84" si="23">SUM(H76:Q76)</f>
        <v>0</v>
      </c>
      <c r="H76" s="33">
        <f t="shared" ref="H76:H84" si="24">SUM(J76:R76)</f>
        <v>0</v>
      </c>
      <c r="I76" s="33">
        <f t="shared" ref="I76:I84" si="25">SUM(K76:S76)</f>
        <v>0</v>
      </c>
      <c r="J76" s="33">
        <f t="shared" ref="J76:J84" si="26">SUM(L76:T76)</f>
        <v>0</v>
      </c>
      <c r="K76" s="33">
        <f t="shared" ref="K76:K84" si="27">SUM(M76:U76)</f>
        <v>0</v>
      </c>
      <c r="L76" s="34"/>
      <c r="M76" s="34"/>
      <c r="N76" s="34"/>
      <c r="O76" s="34"/>
    </row>
    <row r="77" spans="2:15" ht="15.75" x14ac:dyDescent="0.25">
      <c r="B77" s="35" t="s">
        <v>118</v>
      </c>
      <c r="C77" s="36">
        <f t="shared" si="21"/>
        <v>0</v>
      </c>
      <c r="D77" s="36">
        <v>0</v>
      </c>
      <c r="E77" s="36"/>
      <c r="F77" s="36">
        <f t="shared" si="22"/>
        <v>0</v>
      </c>
      <c r="G77" s="36">
        <f t="shared" si="23"/>
        <v>0</v>
      </c>
      <c r="H77" s="36">
        <f t="shared" si="24"/>
        <v>0</v>
      </c>
      <c r="I77" s="36">
        <f t="shared" si="25"/>
        <v>0</v>
      </c>
      <c r="J77" s="36">
        <f t="shared" si="26"/>
        <v>0</v>
      </c>
      <c r="K77" s="36">
        <f t="shared" si="27"/>
        <v>0</v>
      </c>
      <c r="L77" s="34"/>
      <c r="M77" s="34"/>
      <c r="N77" s="34"/>
      <c r="O77" s="34"/>
    </row>
    <row r="78" spans="2:15" ht="15.75" x14ac:dyDescent="0.25">
      <c r="B78" s="30" t="s">
        <v>119</v>
      </c>
      <c r="C78" s="31">
        <f t="shared" si="21"/>
        <v>0</v>
      </c>
      <c r="D78" s="31">
        <v>0</v>
      </c>
      <c r="E78" s="31"/>
      <c r="F78" s="31">
        <f t="shared" si="22"/>
        <v>0</v>
      </c>
      <c r="G78" s="31">
        <f t="shared" si="23"/>
        <v>0</v>
      </c>
      <c r="H78" s="31">
        <f t="shared" si="24"/>
        <v>0</v>
      </c>
      <c r="I78" s="31">
        <f t="shared" si="25"/>
        <v>0</v>
      </c>
      <c r="J78" s="31">
        <f t="shared" si="26"/>
        <v>0</v>
      </c>
      <c r="K78" s="31">
        <f t="shared" si="27"/>
        <v>0</v>
      </c>
      <c r="L78" s="34"/>
      <c r="M78" s="34"/>
      <c r="N78" s="34"/>
      <c r="O78" s="34"/>
    </row>
    <row r="79" spans="2:15" ht="31.5" x14ac:dyDescent="0.25">
      <c r="B79" s="30" t="s">
        <v>120</v>
      </c>
      <c r="C79" s="31">
        <f t="shared" si="21"/>
        <v>0</v>
      </c>
      <c r="D79" s="31">
        <v>0</v>
      </c>
      <c r="E79" s="31"/>
      <c r="F79" s="31">
        <f t="shared" si="22"/>
        <v>0</v>
      </c>
      <c r="G79" s="31">
        <f t="shared" si="23"/>
        <v>0</v>
      </c>
      <c r="H79" s="31">
        <f t="shared" si="24"/>
        <v>0</v>
      </c>
      <c r="I79" s="31">
        <f t="shared" si="25"/>
        <v>0</v>
      </c>
      <c r="J79" s="31">
        <f t="shared" si="26"/>
        <v>0</v>
      </c>
      <c r="K79" s="31">
        <f t="shared" si="27"/>
        <v>0</v>
      </c>
      <c r="L79" s="34"/>
      <c r="M79" s="34"/>
      <c r="N79" s="34"/>
      <c r="O79" s="34"/>
    </row>
    <row r="80" spans="2:15" ht="15.75" x14ac:dyDescent="0.25">
      <c r="B80" s="35" t="s">
        <v>121</v>
      </c>
      <c r="C80" s="36">
        <f t="shared" si="21"/>
        <v>0</v>
      </c>
      <c r="D80" s="36">
        <v>0</v>
      </c>
      <c r="E80" s="36"/>
      <c r="F80" s="36">
        <f t="shared" si="22"/>
        <v>0</v>
      </c>
      <c r="G80" s="36">
        <f t="shared" si="23"/>
        <v>0</v>
      </c>
      <c r="H80" s="36">
        <f t="shared" si="24"/>
        <v>0</v>
      </c>
      <c r="I80" s="36">
        <f t="shared" si="25"/>
        <v>0</v>
      </c>
      <c r="J80" s="36">
        <f t="shared" si="26"/>
        <v>0</v>
      </c>
      <c r="K80" s="36">
        <f t="shared" si="27"/>
        <v>0</v>
      </c>
      <c r="L80" s="34"/>
      <c r="M80" s="34"/>
      <c r="N80" s="34"/>
      <c r="O80" s="34"/>
    </row>
    <row r="81" spans="2:15" ht="15.75" x14ac:dyDescent="0.25">
      <c r="B81" s="30" t="s">
        <v>122</v>
      </c>
      <c r="C81" s="31">
        <f t="shared" si="21"/>
        <v>0</v>
      </c>
      <c r="D81" s="31">
        <v>0</v>
      </c>
      <c r="E81" s="31"/>
      <c r="F81" s="31">
        <f t="shared" si="22"/>
        <v>0</v>
      </c>
      <c r="G81" s="31">
        <f t="shared" si="23"/>
        <v>0</v>
      </c>
      <c r="H81" s="31">
        <f t="shared" si="24"/>
        <v>0</v>
      </c>
      <c r="I81" s="31">
        <f t="shared" si="25"/>
        <v>0</v>
      </c>
      <c r="J81" s="31">
        <f t="shared" si="26"/>
        <v>0</v>
      </c>
      <c r="K81" s="31">
        <f t="shared" si="27"/>
        <v>0</v>
      </c>
      <c r="L81" s="34"/>
      <c r="M81" s="34"/>
      <c r="N81" s="34"/>
      <c r="O81" s="34"/>
    </row>
    <row r="82" spans="2:15" ht="15.75" x14ac:dyDescent="0.25">
      <c r="B82" s="30" t="s">
        <v>123</v>
      </c>
      <c r="C82" s="31">
        <f>SUM(F82:O82)</f>
        <v>0</v>
      </c>
      <c r="D82" s="31">
        <v>0</v>
      </c>
      <c r="E82" s="31"/>
      <c r="F82" s="31">
        <f t="shared" si="22"/>
        <v>0</v>
      </c>
      <c r="G82" s="31">
        <f t="shared" si="23"/>
        <v>0</v>
      </c>
      <c r="H82" s="31">
        <f t="shared" si="24"/>
        <v>0</v>
      </c>
      <c r="I82" s="31">
        <f t="shared" si="25"/>
        <v>0</v>
      </c>
      <c r="J82" s="31">
        <f t="shared" si="26"/>
        <v>0</v>
      </c>
      <c r="K82" s="31">
        <f t="shared" si="27"/>
        <v>0</v>
      </c>
      <c r="L82" s="34"/>
      <c r="M82" s="34"/>
      <c r="N82" s="34"/>
      <c r="O82" s="34"/>
    </row>
    <row r="83" spans="2:15" ht="15.75" x14ac:dyDescent="0.25">
      <c r="B83" s="35" t="s">
        <v>124</v>
      </c>
      <c r="C83" s="36">
        <f>SUM(F83:O83)</f>
        <v>0</v>
      </c>
      <c r="D83" s="36">
        <v>0</v>
      </c>
      <c r="E83" s="36"/>
      <c r="F83" s="36">
        <f t="shared" si="22"/>
        <v>0</v>
      </c>
      <c r="G83" s="36">
        <f t="shared" si="23"/>
        <v>0</v>
      </c>
      <c r="H83" s="36">
        <f t="shared" si="24"/>
        <v>0</v>
      </c>
      <c r="I83" s="36">
        <f t="shared" si="25"/>
        <v>0</v>
      </c>
      <c r="J83" s="36">
        <f t="shared" si="26"/>
        <v>0</v>
      </c>
      <c r="K83" s="36">
        <f t="shared" si="27"/>
        <v>0</v>
      </c>
      <c r="L83" s="34"/>
      <c r="M83" s="34"/>
      <c r="N83" s="34"/>
      <c r="O83" s="34"/>
    </row>
    <row r="84" spans="2:15" ht="15.75" x14ac:dyDescent="0.25">
      <c r="B84" s="30" t="s">
        <v>125</v>
      </c>
      <c r="C84" s="31">
        <f>SUM(F84:K84)</f>
        <v>0</v>
      </c>
      <c r="D84" s="31">
        <v>0</v>
      </c>
      <c r="E84" s="31"/>
      <c r="F84" s="31">
        <f t="shared" si="22"/>
        <v>0</v>
      </c>
      <c r="G84" s="31">
        <f t="shared" si="23"/>
        <v>0</v>
      </c>
      <c r="H84" s="31">
        <f t="shared" si="24"/>
        <v>0</v>
      </c>
      <c r="I84" s="31">
        <f t="shared" si="25"/>
        <v>0</v>
      </c>
      <c r="J84" s="31">
        <f t="shared" si="26"/>
        <v>0</v>
      </c>
      <c r="K84" s="31">
        <f t="shared" si="27"/>
        <v>0</v>
      </c>
      <c r="L84" s="34"/>
      <c r="M84" s="34"/>
      <c r="N84" s="34"/>
      <c r="O84" s="34"/>
    </row>
    <row r="85" spans="2:15" ht="16.5" x14ac:dyDescent="0.25">
      <c r="B85" s="26" t="s">
        <v>126</v>
      </c>
      <c r="C85" s="25">
        <f>SUM(F85:K85)</f>
        <v>0</v>
      </c>
      <c r="D85" s="25">
        <f>SUM(D76:D84)</f>
        <v>0</v>
      </c>
      <c r="E85" s="25">
        <f>SUM(E76:E84)</f>
        <v>0</v>
      </c>
      <c r="F85" s="25">
        <f t="shared" ref="F85:K85" si="28">SUM(F76:F84)</f>
        <v>0</v>
      </c>
      <c r="G85" s="25">
        <f t="shared" si="28"/>
        <v>0</v>
      </c>
      <c r="H85" s="25">
        <f t="shared" si="28"/>
        <v>0</v>
      </c>
      <c r="I85" s="25">
        <f t="shared" si="28"/>
        <v>0</v>
      </c>
      <c r="J85" s="25">
        <f t="shared" si="28"/>
        <v>0</v>
      </c>
      <c r="K85" s="25">
        <f t="shared" si="28"/>
        <v>0</v>
      </c>
      <c r="L85" s="27"/>
      <c r="M85" s="27"/>
      <c r="N85" s="27"/>
      <c r="O85" s="27"/>
    </row>
    <row r="86" spans="2:15" x14ac:dyDescent="0.25">
      <c r="B86" s="13"/>
      <c r="C86" s="14">
        <f>SUM(F86:K86)</f>
        <v>0</v>
      </c>
      <c r="D86" s="14"/>
      <c r="E86" s="14"/>
      <c r="F86" s="14"/>
      <c r="G86" s="14"/>
      <c r="H86" s="14"/>
      <c r="I86" s="14"/>
      <c r="J86" s="14"/>
      <c r="K86" s="14"/>
      <c r="L86" s="9"/>
      <c r="M86" s="9"/>
      <c r="N86" s="9"/>
      <c r="O86" s="9"/>
    </row>
    <row r="87" spans="2:15" ht="16.5" x14ac:dyDescent="0.25">
      <c r="B87" s="26" t="s">
        <v>127</v>
      </c>
      <c r="C87" s="25">
        <f>SUM(F87:O87)</f>
        <v>6740445745.7699995</v>
      </c>
      <c r="D87" s="25">
        <f>SUM(D75,D85)</f>
        <v>4156294851</v>
      </c>
      <c r="E87" s="25">
        <f>SUM(E75,E85)</f>
        <v>3052373590.5799999</v>
      </c>
      <c r="F87" s="25">
        <v>186595893.66</v>
      </c>
      <c r="G87" s="25">
        <f t="shared" ref="G87:M87" si="29">SUM(G75,G85)</f>
        <v>385315694.68000001</v>
      </c>
      <c r="H87" s="25">
        <f t="shared" si="29"/>
        <v>451954736.79999995</v>
      </c>
      <c r="I87" s="25">
        <f t="shared" si="29"/>
        <v>600622320.36000001</v>
      </c>
      <c r="J87" s="25">
        <f t="shared" si="29"/>
        <v>336601070.62</v>
      </c>
      <c r="K87" s="25">
        <f t="shared" si="29"/>
        <v>443066081.00999993</v>
      </c>
      <c r="L87" s="25">
        <f t="shared" si="29"/>
        <v>594703702.76999986</v>
      </c>
      <c r="M87" s="25">
        <f t="shared" si="29"/>
        <v>1084078028.75</v>
      </c>
      <c r="N87" s="25">
        <f>SUM(N75,N85)</f>
        <v>1324000695.1300001</v>
      </c>
      <c r="O87" s="25">
        <f>SUM(O75,O85)</f>
        <v>1333507521.99</v>
      </c>
    </row>
    <row r="88" spans="2:15" ht="15.75" x14ac:dyDescent="0.25">
      <c r="B88" s="18" t="s">
        <v>128</v>
      </c>
      <c r="C88" s="13"/>
      <c r="D88" s="13"/>
      <c r="E88" s="13"/>
      <c r="F88" s="13"/>
      <c r="L88" s="15"/>
      <c r="M88" s="9"/>
    </row>
    <row r="89" spans="2:15" ht="15.75" x14ac:dyDescent="0.25">
      <c r="B89" s="18" t="s">
        <v>132</v>
      </c>
      <c r="C89" s="13"/>
      <c r="D89" s="13"/>
      <c r="E89" s="13"/>
      <c r="F89" s="13"/>
      <c r="L89" s="15"/>
      <c r="M89" s="9"/>
    </row>
    <row r="90" spans="2:15" ht="15.75" x14ac:dyDescent="0.25">
      <c r="B90" s="18" t="s">
        <v>133</v>
      </c>
      <c r="C90" s="13"/>
      <c r="D90" s="13"/>
      <c r="E90" s="13"/>
      <c r="F90" s="13"/>
      <c r="L90" s="15"/>
      <c r="M90" s="9"/>
    </row>
    <row r="91" spans="2:15" ht="18.75" x14ac:dyDescent="0.3">
      <c r="B91" s="19" t="s">
        <v>136</v>
      </c>
      <c r="L91" s="15"/>
      <c r="M91" s="9"/>
    </row>
    <row r="92" spans="2:15" ht="18.75" x14ac:dyDescent="0.3">
      <c r="B92" s="18" t="s">
        <v>135</v>
      </c>
    </row>
    <row r="93" spans="2:15" ht="35.25" customHeight="1" x14ac:dyDescent="0.25">
      <c r="B93" s="39" t="s">
        <v>134</v>
      </c>
      <c r="C93" s="39"/>
      <c r="D93" s="39"/>
      <c r="E93" s="39"/>
      <c r="F93" s="39"/>
      <c r="G93" s="39"/>
    </row>
  </sheetData>
  <mergeCells count="6">
    <mergeCell ref="B3:N3"/>
    <mergeCell ref="B93:G93"/>
    <mergeCell ref="B4:N4"/>
    <mergeCell ref="B5:N5"/>
    <mergeCell ref="B6:N6"/>
    <mergeCell ref="B7:N7"/>
  </mergeCells>
  <pageMargins left="0.86614173228346458" right="0.6692913385826772" top="0.59055118110236227" bottom="0.47244094488188981" header="0.19685039370078741" footer="0.31496062992125984"/>
  <pageSetup scale="35" fitToHeight="0" orientation="landscape" horizontalDpi="4294967295" verticalDpi="4294967295" r:id="rId1"/>
  <headerFooter>
    <oddHeader>&amp;LSistema de Información de la Gestión Financiera
Periodo:2021&amp;C
Reporte IGP02&amp;REG-004-DEFRD_1535998935899S
04/11/2021 13:47:25
00109746750-SIGEF</oddHeader>
    <oddFooter>&amp;C&amp;"Arial Black,Normal"&amp;12Página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43" t="s">
        <v>45</v>
      </c>
      <c r="B1" s="43"/>
    </row>
    <row r="2" spans="1:2" ht="15.75" x14ac:dyDescent="0.25">
      <c r="A2" s="1" t="s">
        <v>46</v>
      </c>
      <c r="B2" s="2" t="s">
        <v>47</v>
      </c>
    </row>
    <row r="3" spans="1:2" ht="15.75" x14ac:dyDescent="0.25">
      <c r="A3" s="1" t="s">
        <v>48</v>
      </c>
      <c r="B3" s="2" t="s">
        <v>49</v>
      </c>
    </row>
    <row r="4" spans="1:2" ht="15.75" x14ac:dyDescent="0.25">
      <c r="A4" s="1" t="s">
        <v>50</v>
      </c>
      <c r="B4" s="2" t="s">
        <v>51</v>
      </c>
    </row>
    <row r="5" spans="1:2" ht="15.75" x14ac:dyDescent="0.25">
      <c r="A5" s="1" t="s">
        <v>52</v>
      </c>
      <c r="B5" s="2" t="s">
        <v>53</v>
      </c>
    </row>
    <row r="6" spans="1:2" ht="15.75" x14ac:dyDescent="0.25">
      <c r="A6" s="1" t="s">
        <v>54</v>
      </c>
      <c r="B6" s="2" t="s">
        <v>53</v>
      </c>
    </row>
    <row r="7" spans="1:2" ht="15.75" x14ac:dyDescent="0.25">
      <c r="A7" s="1" t="s">
        <v>0</v>
      </c>
      <c r="B7" s="2" t="s">
        <v>55</v>
      </c>
    </row>
    <row r="8" spans="1:2" ht="15.75" x14ac:dyDescent="0.25">
      <c r="A8" s="1" t="s">
        <v>56</v>
      </c>
      <c r="B8" s="2" t="s">
        <v>57</v>
      </c>
    </row>
    <row r="10" spans="1:2" ht="15.75" x14ac:dyDescent="0.25">
      <c r="A10" s="43" t="s">
        <v>58</v>
      </c>
      <c r="B10" s="43"/>
    </row>
    <row r="11" spans="1:2" ht="15.75" x14ac:dyDescent="0.25">
      <c r="A11" s="1" t="s">
        <v>59</v>
      </c>
      <c r="B11" s="2" t="s">
        <v>60</v>
      </c>
    </row>
    <row r="12" spans="1:2" ht="15.75" x14ac:dyDescent="0.25">
      <c r="A12" s="1" t="s">
        <v>61</v>
      </c>
      <c r="B12" s="2" t="s">
        <v>62</v>
      </c>
    </row>
    <row r="13" spans="1:2" ht="15.75" x14ac:dyDescent="0.25">
      <c r="A13" s="1" t="s">
        <v>63</v>
      </c>
      <c r="B13" s="2" t="s">
        <v>64</v>
      </c>
    </row>
    <row r="14" spans="1:2" ht="15.75" x14ac:dyDescent="0.25">
      <c r="A14" s="1" t="s">
        <v>65</v>
      </c>
      <c r="B14" s="2" t="s">
        <v>66</v>
      </c>
    </row>
    <row r="15" spans="1:2" ht="15.75" x14ac:dyDescent="0.25">
      <c r="A15" s="1" t="s">
        <v>65</v>
      </c>
      <c r="B15" s="2" t="s">
        <v>67</v>
      </c>
    </row>
    <row r="16" spans="1:2" ht="15.75" x14ac:dyDescent="0.25">
      <c r="A16" s="1" t="s">
        <v>59</v>
      </c>
      <c r="B16" s="2" t="s">
        <v>68</v>
      </c>
    </row>
    <row r="17" spans="1:2" ht="15.75" x14ac:dyDescent="0.25">
      <c r="A17" s="1" t="s">
        <v>69</v>
      </c>
      <c r="B17" s="2" t="s">
        <v>70</v>
      </c>
    </row>
    <row r="18" spans="1:2" ht="15.75" x14ac:dyDescent="0.25">
      <c r="A18" s="1" t="s">
        <v>69</v>
      </c>
      <c r="B18" s="2" t="s">
        <v>71</v>
      </c>
    </row>
    <row r="19" spans="1:2" ht="15.75" x14ac:dyDescent="0.25">
      <c r="A19" s="1" t="s">
        <v>69</v>
      </c>
      <c r="B19" s="2" t="s">
        <v>72</v>
      </c>
    </row>
    <row r="20" spans="1:2" ht="15.75" x14ac:dyDescent="0.25">
      <c r="A20" s="1" t="s">
        <v>69</v>
      </c>
      <c r="B20" s="2" t="s">
        <v>73</v>
      </c>
    </row>
    <row r="21" spans="1:2" ht="15.75" x14ac:dyDescent="0.25">
      <c r="A21" s="1" t="s">
        <v>69</v>
      </c>
      <c r="B21" s="2" t="s">
        <v>74</v>
      </c>
    </row>
    <row r="22" spans="1:2" ht="15.75" x14ac:dyDescent="0.25">
      <c r="A22" s="1" t="s">
        <v>59</v>
      </c>
      <c r="B22" s="2" t="s">
        <v>75</v>
      </c>
    </row>
    <row r="23" spans="1:2" ht="15.75" x14ac:dyDescent="0.25">
      <c r="A23" s="1" t="s">
        <v>59</v>
      </c>
      <c r="B23" s="2" t="s">
        <v>76</v>
      </c>
    </row>
    <row r="24" spans="1:2" ht="15.75" x14ac:dyDescent="0.25">
      <c r="A24" s="1" t="s">
        <v>77</v>
      </c>
      <c r="B24" s="2" t="s">
        <v>78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Periodo:2021&amp;REG-004-DEFRD_1535998935899S
08/10/2021 10:08:40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RefCCPCuenta</vt:lpstr>
      <vt:lpstr>Definicion</vt:lpstr>
      <vt:lpstr>RefCCPCuenta!Área_de_impresión</vt:lpstr>
      <vt:lpstr>RefCCPCuenta!Títulos_a_imprimir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Jesuscita Feliz de Martinez</cp:lastModifiedBy>
  <cp:lastPrinted>2021-11-09T17:11:37Z</cp:lastPrinted>
  <dcterms:created xsi:type="dcterms:W3CDTF">2021-10-08T14:08:40Z</dcterms:created>
  <dcterms:modified xsi:type="dcterms:W3CDTF">2021-12-01T21:58:54Z</dcterms:modified>
</cp:coreProperties>
</file>