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40" windowWidth="9015" windowHeight="4560"/>
  </bookViews>
  <sheets>
    <sheet name="RefCCPCuenta" sheetId="1" r:id="rId1"/>
    <sheet name="Definicion" sheetId="2" r:id="rId2"/>
  </sheets>
  <definedNames>
    <definedName name="_xlnm.Print_Area" localSheetId="0">RefCCPCuenta!$A$1:$I$83</definedName>
    <definedName name="_xlnm.Print_Titles" localSheetId="0">RefCCPCuenta!$1:$9</definedName>
  </definedNames>
  <calcPr calcId="144525"/>
</workbook>
</file>

<file path=xl/calcChain.xml><?xml version="1.0" encoding="utf-8"?>
<calcChain xmlns="http://schemas.openxmlformats.org/spreadsheetml/2006/main">
  <c r="C63" i="1" l="1"/>
  <c r="C56" i="1"/>
  <c r="C57" i="1"/>
  <c r="C58" i="1"/>
  <c r="C59" i="1"/>
  <c r="C60" i="1"/>
  <c r="C61" i="1"/>
  <c r="C55" i="1"/>
  <c r="C31" i="1"/>
  <c r="C32" i="1"/>
  <c r="C33" i="1"/>
  <c r="C34" i="1"/>
  <c r="C35" i="1"/>
  <c r="C36" i="1"/>
  <c r="C37" i="1"/>
  <c r="C30" i="1"/>
  <c r="C21" i="1"/>
  <c r="C22" i="1"/>
  <c r="C23" i="1"/>
  <c r="C24" i="1"/>
  <c r="C25" i="1"/>
  <c r="C26" i="1"/>
  <c r="C27" i="1"/>
  <c r="C28" i="1"/>
  <c r="C20" i="1"/>
  <c r="C17" i="1"/>
  <c r="C18" i="1"/>
  <c r="C16" i="1"/>
  <c r="I54" i="1"/>
  <c r="I62" i="1"/>
  <c r="I29" i="1"/>
  <c r="I19" i="1"/>
  <c r="I15" i="1"/>
  <c r="I14" i="1" l="1"/>
  <c r="I64" i="1"/>
  <c r="I76" i="1" s="1"/>
  <c r="H62" i="1"/>
  <c r="H54" i="1"/>
  <c r="H29" i="1"/>
  <c r="H19" i="1"/>
  <c r="H15" i="1"/>
  <c r="I13" i="1" l="1"/>
  <c r="I12" i="1" s="1"/>
  <c r="I11" i="1" s="1"/>
  <c r="I10" i="1" s="1"/>
  <c r="H64" i="1"/>
  <c r="H76" i="1" s="1"/>
  <c r="H14" i="1"/>
  <c r="H13" i="1" s="1"/>
  <c r="H12" i="1" s="1"/>
  <c r="H11" i="1" s="1"/>
  <c r="H10" i="1" s="1"/>
  <c r="G54" i="1" l="1"/>
  <c r="C54" i="1" s="1"/>
  <c r="G62" i="1"/>
  <c r="G29" i="1"/>
  <c r="G19" i="1"/>
  <c r="G15" i="1"/>
  <c r="G14" i="1" l="1"/>
  <c r="G13" i="1" s="1"/>
  <c r="G12" i="1" s="1"/>
  <c r="G11" i="1" s="1"/>
  <c r="G10" i="1" s="1"/>
  <c r="G64" i="1"/>
  <c r="G76" i="1" s="1"/>
  <c r="F62" i="1"/>
  <c r="C62" i="1" s="1"/>
  <c r="F29" i="1"/>
  <c r="E29" i="1"/>
  <c r="F19" i="1"/>
  <c r="E19" i="1"/>
  <c r="C19" i="1" s="1"/>
  <c r="F15" i="1"/>
  <c r="E15" i="1"/>
  <c r="C15" i="1" l="1"/>
  <c r="E14" i="1"/>
  <c r="C29" i="1"/>
  <c r="F14" i="1"/>
  <c r="F13" i="1" s="1"/>
  <c r="F12" i="1" s="1"/>
  <c r="F11" i="1" s="1"/>
  <c r="F10" i="1" s="1"/>
  <c r="F64" i="1"/>
  <c r="F76" i="1" s="1"/>
  <c r="C74" i="1"/>
  <c r="D64" i="1"/>
  <c r="E64" i="1"/>
  <c r="E76" i="1" s="1"/>
  <c r="D74" i="1"/>
  <c r="C64" i="1" l="1"/>
  <c r="C76" i="1" s="1"/>
  <c r="C14" i="1"/>
  <c r="E13" i="1"/>
  <c r="E12" i="1" s="1"/>
  <c r="E11" i="1" s="1"/>
  <c r="E10" i="1" s="1"/>
  <c r="D76" i="1"/>
  <c r="C13" i="1" l="1"/>
  <c r="C12" i="1" s="1"/>
  <c r="C11" i="1" s="1"/>
  <c r="C10" i="1" s="1"/>
</calcChain>
</file>

<file path=xl/sharedStrings.xml><?xml version="1.0" encoding="utf-8"?>
<sst xmlns="http://schemas.openxmlformats.org/spreadsheetml/2006/main" count="135" uniqueCount="120">
  <si>
    <t>Agrupaciones</t>
  </si>
  <si>
    <t>Devengado Aprobado</t>
  </si>
  <si>
    <t>Pres. Inicial</t>
  </si>
  <si>
    <t>2022/01-Enero</t>
  </si>
  <si>
    <t>Total General</t>
  </si>
  <si>
    <t>0207-MINISTERIO DE SALUD PÚBLICA Y ASISTENCIA SOCIAL</t>
  </si>
  <si>
    <t>01-MINISTERIO DE SALUD PUBLICA Y ASISTENCIA SOCIAL</t>
  </si>
  <si>
    <t>0017-PROGRAMA DE MEDICAMENTOS ESENCIALES</t>
  </si>
  <si>
    <t>2-GASTOS</t>
  </si>
  <si>
    <t>2.1-REMUNERACIONES Y CONTRIBUCIONES</t>
  </si>
  <si>
    <t>2.1.1-REMUNERACIONES</t>
  </si>
  <si>
    <t>2.1.2-SOBRESUELDOS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</si>
  <si>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</si>
  <si>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</si>
  <si>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</si>
  <si>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</si>
  <si>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</si>
  <si>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</si>
  <si>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</si>
  <si>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</si>
  <si>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</si>
  <si>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</si>
  <si>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</si>
  <si>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</si>
  <si>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</si>
  <si>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</si>
  <si>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2.3.3-PAPEL, CARTÓN E IMPRESOS</t>
  </si>
  <si>
    <t>2.3.4-PRODUCTOS FARMACÉUTICOS</t>
  </si>
  <si>
    <t>2.3.5-CUERO,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</si>
  <si>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</si>
  <si>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</si>
  <si>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</si>
  <si>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2.6-BIENES MUEBLES, INMUEBLES E INTANGIBLES</t>
  </si>
  <si>
    <t>2.6.1-MOBILIARIO Y EQUIPO</t>
  </si>
  <si>
    <t>2.6.2-MOBILIARIO Y EQUIPO DE AUDIO, AUDIOVISUAL, RECREATIVO Y EDUCACIONAL</t>
  </si>
  <si>
    <t>2.6.3-EQUIPO E INSTRUMENTAL, CIENTÍFICO Y LABORATORIO</t>
  </si>
  <si>
    <t>2.6.5-MAQUINARIA, OTROS EQUIPOS Y HERRAMIENTAS</t>
  </si>
  <si>
    <t>2.6.6-EQUIPOS DE DEFENSA Y SEGURIDAD</t>
  </si>
  <si>
    <t>2.6.8-BIENES INTANGIBLES</t>
  </si>
  <si>
    <t>2.7-OBRAS</t>
  </si>
  <si>
    <t>2.7.1-OBRAS EN EDIFICACIONES</t>
  </si>
  <si>
    <t>Estructura definida</t>
  </si>
  <si>
    <t>Usuario</t>
  </si>
  <si>
    <t>00109746750-Jesucita Feliz</t>
  </si>
  <si>
    <t>Reporte</t>
  </si>
  <si>
    <t>Reporte Dinámico Ejecución de Gastos X Presupuesto</t>
  </si>
  <si>
    <t>Titulo</t>
  </si>
  <si>
    <t>Reporte IGP02</t>
  </si>
  <si>
    <t>Eliminar Ceros</t>
  </si>
  <si>
    <t>S</t>
  </si>
  <si>
    <t>Agrupado</t>
  </si>
  <si>
    <t>[Capí­tulo, SubCapitulo, Unidad Ejecutora, Ref CCP Tipo, Ref CCP Concepto, Ref CCP Cuenta, Mes.Hist.Imputación]</t>
  </si>
  <si>
    <t>Columnas</t>
  </si>
  <si>
    <t>[Devengado Aprobado, Pres. Inicial]</t>
  </si>
  <si>
    <t>Filtro definido</t>
  </si>
  <si>
    <t>********************</t>
  </si>
  <si>
    <t>-----------------&gt;F i l t r o   U s u a r i o&lt;-----------------</t>
  </si>
  <si>
    <t>Tipo Moneda</t>
  </si>
  <si>
    <t>Nacional</t>
  </si>
  <si>
    <t>Tipo(s) Gasto</t>
  </si>
  <si>
    <t xml:space="preserve"> [Presupuestado] </t>
  </si>
  <si>
    <t>Fecha Gasto Histórico Registro</t>
  </si>
  <si>
    <t xml:space="preserve"> &gt;= 01/01/2022 00:00</t>
  </si>
  <si>
    <t xml:space="preserve"> &lt;= 31/01/2022 23:59</t>
  </si>
  <si>
    <t>-----------------&gt;F i l t r o   U s u a r i o  R e s t r i c c i o n e s  P o s i t i v a s&lt;-----------------</t>
  </si>
  <si>
    <t>Actividad / Obra</t>
  </si>
  <si>
    <t>0001-Adquisición de medicamentos para la red de farmacias del pueblo</t>
  </si>
  <si>
    <t>0001-Dirección y coordinación</t>
  </si>
  <si>
    <t>0002-Fortalecimiento de la red de farmacias del pueblo</t>
  </si>
  <si>
    <t>0003-Adquisición de medicamentos de alto costo</t>
  </si>
  <si>
    <t>0003-Sistema público Nacional de salud, abastecido de medicamentos, insumos médicos sanitarios y reactivos de laboratorios</t>
  </si>
  <si>
    <t>-----------------&gt;F i l t r o   U s u a r i o  R e s t r i c c i o n e s  N e g a t i v a s&lt;-----------------</t>
  </si>
  <si>
    <t>-----------------&gt;F i l t r o   S e g u r i d a d&lt;-----------------</t>
  </si>
  <si>
    <t>Entidad Contable</t>
  </si>
  <si>
    <t>3-Poder Ejecutivo</t>
  </si>
  <si>
    <t>[Ministerio de Salud Publica]</t>
  </si>
  <si>
    <t>Programa de Medicamentos Esenciales  Central de Apoyo Logistico  (PROMESECAL)</t>
  </si>
  <si>
    <t xml:space="preserve">Ejecución de Gastos y Aplicaciones Financieras </t>
  </si>
  <si>
    <t>En RD$</t>
  </si>
  <si>
    <t>Fuente: [SIGEF]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</si>
  <si>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</si>
  <si>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</si>
  <si>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</si>
  <si>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</si>
  <si>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</si>
  <si>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</si>
  <si>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</si>
  <si>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</si>
  <si>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</si>
  <si>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</si>
  <si>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</si>
  <si>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</si>
  <si>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r>
      <rPr>
        <b/>
        <sz val="12"/>
        <color indexed="8"/>
        <rFont val="Calibri"/>
        <family val="2"/>
      </rPr>
      <t>Presupuesto Aprobado:</t>
    </r>
    <r>
      <rPr>
        <sz val="12"/>
        <color indexed="8"/>
        <rFont val="Calibri"/>
        <family val="2"/>
      </rPr>
      <t xml:space="preserve">  Se refiere al presupuesto aprobado en la Ley de Presupuesto General del Estado.</t>
    </r>
  </si>
  <si>
    <r>
      <rPr>
        <b/>
        <sz val="12"/>
        <rFont val="Times New Roman"/>
        <family val="1"/>
      </rPr>
      <t xml:space="preserve">Presupuesto Modificado:  </t>
    </r>
    <r>
      <rPr>
        <sz val="12"/>
        <rFont val="Times New Roman"/>
        <family val="1"/>
      </rPr>
      <t>Se refiere al presupuesto aprobado en caso de que el Congreso Nacional Apruebe un presupuesto complementario.</t>
    </r>
  </si>
  <si>
    <r>
      <rPr>
        <b/>
        <sz val="12"/>
        <rFont val="Times New Roman"/>
        <family val="1"/>
      </rPr>
      <t>Total Devengado:</t>
    </r>
    <r>
      <rPr>
        <sz val="12"/>
        <rFont val="Times New Roman"/>
        <family val="1"/>
      </rPr>
      <t xml:space="preserve"> Son los recursos financieros que surgen con la obligacion de pago por la recepcion de conformidad de obras, bienes y servicios oportunamente contratados o, en los casos de gastos sin contraprestacion, por haberse cumplido los requisitos administrativos dispuestos por el reglamento de la presente ley.</t>
    </r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</si>
  <si>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</si>
  <si>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</si>
  <si>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</si>
  <si>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</si>
  <si>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</si>
  <si>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</si>
  <si>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</si>
  <si>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</si>
  <si>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</si>
  <si>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</si>
  <si>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</si>
  <si>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</si>
  <si>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</si>
  <si>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</si>
  <si>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</si>
  <si>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</si>
  <si>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 xml:space="preserve">2022/01 Febrero </t>
  </si>
  <si>
    <t>Año [2022]</t>
  </si>
  <si>
    <t>2022/01 Marzo</t>
  </si>
  <si>
    <t>2022/04 Abril</t>
  </si>
  <si>
    <t>2022/05 Mayo</t>
  </si>
  <si>
    <t>2.6.4-HEHÍCULOS Y EQUIPOS DE TRANSPORTE, TRACCIÓN Y ELVACIÓN</t>
  </si>
  <si>
    <t>Fecha de Carga 02/06/2022 18:18:16</t>
  </si>
  <si>
    <t>Fecha de registro: hasta el [02] de Junio [ del [2022]</t>
  </si>
  <si>
    <t>Fecha de imputación: hasta el [31] de [Mayo] del [2022]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</si>
</sst>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3" x14ac:knownFonts="1">
    <font>
      <sz val="11"/>
      <color indexed="8"/>
      <name val="Calibri"/>
      <family val="2"/>
      <scheme val="minor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indexed="8"/>
      <name val="Calibri"/>
      <family val="2"/>
    </font>
    <font>
      <sz val="14"/>
      <name val="Arial"/>
      <family val="2"/>
    </font>
    <font>
      <sz val="22"/>
      <name val="Arial"/>
      <family val="2"/>
    </font>
    <font>
      <sz val="16"/>
      <name val="Arial"/>
      <family val="2"/>
    </font>
    <font>
      <b/>
      <sz val="18"/>
      <color theme="1"/>
      <name val="Arial"/>
      <family val="2"/>
    </font>
    <font>
      <sz val="14"/>
      <name val="Times New Roman"/>
      <family val="1"/>
    </font>
    <font>
      <sz val="14"/>
      <color indexed="8"/>
      <name val="Calibri"/>
      <family val="2"/>
      <scheme val="minor"/>
    </font>
    <font>
      <b/>
      <sz val="14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color theme="1"/>
      <name val="Arial"/>
      <family val="2"/>
    </font>
    <font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7">
    <xf numFmtId="0" fontId="0" fillId="0" borderId="0" xfId="0"/>
    <xf numFmtId="49" fontId="1" fillId="2" borderId="1" xfId="0" applyNumberFormat="1" applyFont="1" applyFill="1" applyBorder="1" applyAlignment="1">
      <alignment horizontal="left"/>
    </xf>
    <xf numFmtId="49" fontId="2" fillId="0" borderId="0" xfId="0" applyNumberFormat="1" applyFont="1" applyAlignment="1">
      <alignment horizontal="left"/>
    </xf>
    <xf numFmtId="43" fontId="4" fillId="0" borderId="0" xfId="1" applyFont="1"/>
    <xf numFmtId="43" fontId="5" fillId="0" borderId="0" xfId="1" applyFont="1" applyAlignment="1">
      <alignment horizontal="right"/>
    </xf>
    <xf numFmtId="0" fontId="4" fillId="0" borderId="0" xfId="0" applyFont="1" applyAlignment="1">
      <alignment wrapText="1"/>
    </xf>
    <xf numFmtId="49" fontId="5" fillId="0" borderId="0" xfId="0" applyNumberFormat="1" applyFont="1" applyAlignment="1">
      <alignment horizontal="left" wrapText="1"/>
    </xf>
    <xf numFmtId="0" fontId="6" fillId="0" borderId="0" xfId="0" applyFont="1"/>
    <xf numFmtId="0" fontId="6" fillId="0" borderId="0" xfId="0" applyFont="1" applyAlignment="1">
      <alignment wrapText="1"/>
    </xf>
    <xf numFmtId="0" fontId="7" fillId="0" borderId="0" xfId="0" applyFont="1"/>
    <xf numFmtId="0" fontId="8" fillId="0" borderId="0" xfId="0" applyFont="1"/>
    <xf numFmtId="0" fontId="10" fillId="0" borderId="0" xfId="0" applyFont="1"/>
    <xf numFmtId="0" fontId="12" fillId="3" borderId="2" xfId="0" applyFont="1" applyFill="1" applyBorder="1" applyAlignment="1">
      <alignment horizontal="left" vertical="center" wrapText="1"/>
    </xf>
    <xf numFmtId="43" fontId="12" fillId="3" borderId="2" xfId="1" applyFont="1" applyFill="1" applyBorder="1" applyAlignment="1">
      <alignment horizontal="left" vertical="center" wrapText="1"/>
    </xf>
    <xf numFmtId="43" fontId="10" fillId="0" borderId="0" xfId="1" applyFont="1"/>
    <xf numFmtId="0" fontId="13" fillId="0" borderId="0" xfId="0" applyFont="1" applyAlignment="1">
      <alignment wrapText="1"/>
    </xf>
    <xf numFmtId="0" fontId="13" fillId="0" borderId="0" xfId="0" applyFont="1"/>
    <xf numFmtId="0" fontId="4" fillId="0" borderId="0" xfId="0" applyFont="1" applyAlignment="1"/>
    <xf numFmtId="0" fontId="13" fillId="0" borderId="0" xfId="0" applyFont="1" applyAlignment="1"/>
    <xf numFmtId="0" fontId="16" fillId="0" borderId="3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 indent="2"/>
    </xf>
    <xf numFmtId="43" fontId="17" fillId="0" borderId="0" xfId="1" applyFont="1" applyAlignment="1">
      <alignment horizontal="left" vertical="center" wrapText="1" indent="2"/>
    </xf>
    <xf numFmtId="0" fontId="15" fillId="3" borderId="2" xfId="0" applyFont="1" applyFill="1" applyBorder="1" applyAlignment="1">
      <alignment horizontal="left" vertical="center" wrapText="1"/>
    </xf>
    <xf numFmtId="43" fontId="15" fillId="3" borderId="2" xfId="1" applyFont="1" applyFill="1" applyBorder="1" applyAlignment="1">
      <alignment horizontal="left" vertical="center" wrapText="1"/>
    </xf>
    <xf numFmtId="0" fontId="18" fillId="0" borderId="0" xfId="0" applyFont="1"/>
    <xf numFmtId="0" fontId="19" fillId="0" borderId="0" xfId="0" applyFont="1"/>
    <xf numFmtId="0" fontId="16" fillId="4" borderId="2" xfId="0" applyFont="1" applyFill="1" applyBorder="1" applyAlignment="1">
      <alignment horizontal="left" vertical="center" wrapText="1"/>
    </xf>
    <xf numFmtId="43" fontId="16" fillId="3" borderId="2" xfId="1" applyFont="1" applyFill="1" applyBorder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6" fillId="3" borderId="2" xfId="0" applyFont="1" applyFill="1" applyBorder="1" applyAlignment="1">
      <alignment horizontal="left" vertical="center" wrapText="1"/>
    </xf>
    <xf numFmtId="0" fontId="11" fillId="0" borderId="0" xfId="0" applyFont="1" applyAlignment="1">
      <alignment wrapText="1"/>
    </xf>
    <xf numFmtId="43" fontId="11" fillId="0" borderId="0" xfId="1" applyFont="1"/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center"/>
    </xf>
    <xf numFmtId="43" fontId="16" fillId="6" borderId="2" xfId="1" applyFont="1" applyFill="1" applyBorder="1" applyAlignment="1">
      <alignment horizontal="left" vertical="center" wrapText="1"/>
    </xf>
    <xf numFmtId="43" fontId="22" fillId="6" borderId="2" xfId="1" applyFont="1" applyFill="1" applyBorder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49" fontId="1" fillId="2" borderId="1" xfId="0" applyNumberFormat="1" applyFont="1" applyFill="1" applyBorder="1" applyAlignment="1">
      <alignment horizontal="left"/>
    </xf>
    <xf numFmtId="0" fontId="21" fillId="0" borderId="0" xfId="0" applyFont="1" applyBorder="1" applyAlignment="1">
      <alignment horizontal="center" vertical="center"/>
    </xf>
    <xf numFmtId="43" fontId="22" fillId="4" borderId="2" xfId="1" applyFont="1" applyFill="1" applyBorder="1" applyAlignment="1">
      <alignment horizontal="left" vertical="center" wrapText="1"/>
    </xf>
    <xf numFmtId="49" fontId="1" fillId="5" borderId="0" xfId="0" applyNumberFormat="1" applyFont="1" applyFill="1" applyAlignment="1">
      <alignment horizontal="left" wrapText="1"/>
    </xf>
    <xf numFmtId="43" fontId="1" fillId="5" borderId="0" xfId="1" applyFont="1" applyFill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104774</xdr:colOff>
      <xdr:row>0</xdr:row>
      <xdr:rowOff>152400</xdr:rowOff>
    </xdr:from>
    <xdr:to>
      <xdr:col>1</xdr:col>
      <xdr:colOff>2266950</xdr:colOff>
      <xdr:row>3</xdr:row>
      <xdr:rowOff>104775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599" y="352425"/>
          <a:ext cx="2162176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247650</xdr:colOff>
      <xdr:row>0</xdr:row>
      <xdr:rowOff>114299</xdr:rowOff>
    </xdr:from>
    <xdr:to>
      <xdr:col>8</xdr:col>
      <xdr:colOff>1314451</xdr:colOff>
      <xdr:row>3</xdr:row>
      <xdr:rowOff>95249</xdr:rowOff>
    </xdr:to>
    <xdr:pic>
      <xdr:nvPicPr>
        <xdr:cNvPr id="3" name="2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44425" y="314324"/>
          <a:ext cx="2447926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82"/>
  <sheetViews>
    <sheetView tabSelected="1" workbookViewId="0">
      <selection activeCell="A65" sqref="A65:XFD66"/>
    </sheetView>
  </sheetViews>
  <sheetFormatPr baseColWidth="10" defaultColWidth="9.140625" defaultRowHeight="15.75" x14ac:dyDescent="0.25"/>
  <cols>
    <col min="1" max="1" width="5.140625" customWidth="1"/>
    <col min="2" max="2" width="65.5703125" style="5" customWidth="1"/>
    <col min="3" max="3" width="24.85546875" style="3" customWidth="1"/>
    <col min="4" max="4" width="23" style="3" bestFit="1" customWidth="1"/>
    <col min="5" max="5" width="24.140625" style="3" customWidth="1"/>
    <col min="6" max="7" width="20.7109375" customWidth="1"/>
    <col min="8" max="9" width="20.7109375" bestFit="1" customWidth="1"/>
  </cols>
  <sheetData>
    <row r="1" spans="2:9" s="7" customFormat="1" ht="18" x14ac:dyDescent="0.25">
      <c r="C1" s="8"/>
    </row>
    <row r="2" spans="2:9" s="9" customFormat="1" ht="27" x14ac:dyDescent="0.35">
      <c r="B2" s="38" t="s">
        <v>75</v>
      </c>
      <c r="C2" s="38"/>
      <c r="D2" s="38"/>
      <c r="E2" s="38"/>
      <c r="F2" s="38"/>
      <c r="G2" s="38"/>
      <c r="H2" s="38"/>
      <c r="I2" s="38"/>
    </row>
    <row r="3" spans="2:9" s="9" customFormat="1" ht="15.75" customHeight="1" x14ac:dyDescent="0.35">
      <c r="B3" s="39" t="s">
        <v>76</v>
      </c>
      <c r="C3" s="39"/>
      <c r="D3" s="39"/>
      <c r="E3" s="39"/>
      <c r="F3" s="39"/>
      <c r="G3" s="39"/>
      <c r="H3" s="39"/>
      <c r="I3" s="39"/>
    </row>
    <row r="4" spans="2:9" s="9" customFormat="1" ht="21.75" customHeight="1" x14ac:dyDescent="0.35">
      <c r="B4" s="43" t="s">
        <v>112</v>
      </c>
      <c r="C4" s="43"/>
      <c r="D4" s="43"/>
      <c r="E4" s="43"/>
      <c r="F4" s="43"/>
      <c r="G4" s="43"/>
      <c r="H4" s="43"/>
      <c r="I4" s="43"/>
    </row>
    <row r="5" spans="2:9" s="9" customFormat="1" ht="18" customHeight="1" x14ac:dyDescent="0.35">
      <c r="B5" s="40" t="s">
        <v>77</v>
      </c>
      <c r="C5" s="40"/>
      <c r="D5" s="40"/>
      <c r="E5" s="40"/>
      <c r="F5" s="40"/>
      <c r="G5" s="40"/>
      <c r="H5" s="40"/>
      <c r="I5" s="40"/>
    </row>
    <row r="6" spans="2:9" s="9" customFormat="1" ht="27" customHeight="1" x14ac:dyDescent="0.35">
      <c r="B6" s="41" t="s">
        <v>78</v>
      </c>
      <c r="C6" s="41"/>
      <c r="D6" s="41"/>
      <c r="E6" s="41"/>
      <c r="F6" s="41"/>
      <c r="G6" s="41"/>
      <c r="H6" s="41"/>
      <c r="I6" s="41"/>
    </row>
    <row r="7" spans="2:9" s="10" customFormat="1" ht="20.25" x14ac:dyDescent="0.3">
      <c r="B7" s="33" t="s">
        <v>117</v>
      </c>
      <c r="C7" s="25"/>
      <c r="D7" s="34"/>
      <c r="E7" s="34"/>
    </row>
    <row r="8" spans="2:9" ht="37.5" x14ac:dyDescent="0.3">
      <c r="B8" s="31"/>
      <c r="C8" s="32"/>
      <c r="D8" s="32"/>
      <c r="E8" s="13" t="s">
        <v>3</v>
      </c>
      <c r="F8" s="13" t="s">
        <v>111</v>
      </c>
      <c r="G8" s="13" t="s">
        <v>113</v>
      </c>
      <c r="H8" s="13" t="s">
        <v>114</v>
      </c>
      <c r="I8" s="13" t="s">
        <v>115</v>
      </c>
    </row>
    <row r="9" spans="2:9" ht="37.5" x14ac:dyDescent="0.25">
      <c r="B9" s="12" t="s">
        <v>0</v>
      </c>
      <c r="C9" s="13" t="s">
        <v>1</v>
      </c>
      <c r="D9" s="13" t="s">
        <v>2</v>
      </c>
      <c r="E9" s="13" t="s">
        <v>1</v>
      </c>
      <c r="F9" s="13" t="s">
        <v>1</v>
      </c>
      <c r="G9" s="13" t="s">
        <v>1</v>
      </c>
      <c r="H9" s="13" t="s">
        <v>1</v>
      </c>
      <c r="I9" s="13" t="s">
        <v>1</v>
      </c>
    </row>
    <row r="10" spans="2:9" ht="15" x14ac:dyDescent="0.25">
      <c r="B10" s="27" t="s">
        <v>4</v>
      </c>
      <c r="C10" s="28">
        <f>C11</f>
        <v>3534554825.3800001</v>
      </c>
      <c r="D10" s="28">
        <v>8386189440</v>
      </c>
      <c r="E10" s="28">
        <f t="shared" ref="E10:I13" si="0">E11</f>
        <v>228409881.50999999</v>
      </c>
      <c r="F10" s="28">
        <f t="shared" si="0"/>
        <v>875020936.49000001</v>
      </c>
      <c r="G10" s="28">
        <f t="shared" si="0"/>
        <v>881585118.74000001</v>
      </c>
      <c r="H10" s="28">
        <f t="shared" si="0"/>
        <v>706476611.97000003</v>
      </c>
      <c r="I10" s="28">
        <f t="shared" si="0"/>
        <v>843062276.66999996</v>
      </c>
    </row>
    <row r="11" spans="2:9" x14ac:dyDescent="0.25">
      <c r="B11" s="6" t="s">
        <v>5</v>
      </c>
      <c r="C11" s="4">
        <f>C12</f>
        <v>3534554825.3800001</v>
      </c>
      <c r="D11" s="4">
        <v>8386189440</v>
      </c>
      <c r="E11" s="4">
        <f t="shared" si="0"/>
        <v>228409881.50999999</v>
      </c>
      <c r="F11" s="4">
        <f t="shared" si="0"/>
        <v>875020936.49000001</v>
      </c>
      <c r="G11" s="4">
        <f t="shared" si="0"/>
        <v>881585118.74000001</v>
      </c>
      <c r="H11" s="4">
        <f t="shared" si="0"/>
        <v>706476611.97000003</v>
      </c>
      <c r="I11" s="4">
        <f t="shared" si="0"/>
        <v>843062276.66999996</v>
      </c>
    </row>
    <row r="12" spans="2:9" x14ac:dyDescent="0.25">
      <c r="B12" s="6" t="s">
        <v>6</v>
      </c>
      <c r="C12" s="4">
        <f>C13</f>
        <v>3534554825.3800001</v>
      </c>
      <c r="D12" s="4">
        <v>8386189440</v>
      </c>
      <c r="E12" s="4">
        <f t="shared" si="0"/>
        <v>228409881.50999999</v>
      </c>
      <c r="F12" s="4">
        <f t="shared" si="0"/>
        <v>875020936.49000001</v>
      </c>
      <c r="G12" s="4">
        <f t="shared" si="0"/>
        <v>881585118.74000001</v>
      </c>
      <c r="H12" s="4">
        <f t="shared" si="0"/>
        <v>706476611.97000003</v>
      </c>
      <c r="I12" s="4">
        <f t="shared" si="0"/>
        <v>843062276.66999996</v>
      </c>
    </row>
    <row r="13" spans="2:9" x14ac:dyDescent="0.25">
      <c r="B13" s="6" t="s">
        <v>7</v>
      </c>
      <c r="C13" s="4">
        <f>E13+F13+G13+H13+I13</f>
        <v>3534554825.3800001</v>
      </c>
      <c r="D13" s="4">
        <v>8386189440</v>
      </c>
      <c r="E13" s="4">
        <f t="shared" si="0"/>
        <v>228409881.50999999</v>
      </c>
      <c r="F13" s="4">
        <f t="shared" si="0"/>
        <v>875020936.49000001</v>
      </c>
      <c r="G13" s="4">
        <f t="shared" si="0"/>
        <v>881585118.74000001</v>
      </c>
      <c r="H13" s="4">
        <f t="shared" si="0"/>
        <v>706476611.97000003</v>
      </c>
      <c r="I13" s="4">
        <f t="shared" si="0"/>
        <v>843062276.66999996</v>
      </c>
    </row>
    <row r="14" spans="2:9" ht="15" x14ac:dyDescent="0.25">
      <c r="B14" s="27" t="s">
        <v>8</v>
      </c>
      <c r="C14" s="28">
        <f>E14+F14+G14+H14+I14</f>
        <v>3534554825.3800001</v>
      </c>
      <c r="D14" s="28">
        <v>8386189440</v>
      </c>
      <c r="E14" s="28">
        <f>E15+E19+E29+E38+E46+E54+E62</f>
        <v>228409881.50999999</v>
      </c>
      <c r="F14" s="28">
        <f>F15+F19+F29+F38+F46+F54+F62</f>
        <v>875020936.49000001</v>
      </c>
      <c r="G14" s="28">
        <f>G15+G19+G29+G38+G46+G54+G62</f>
        <v>881585118.74000001</v>
      </c>
      <c r="H14" s="28">
        <f>H15+H19+H29+H38+H46+H54+H62</f>
        <v>706476611.97000003</v>
      </c>
      <c r="I14" s="28">
        <f>I15+I19+I29+I38+I46+I54+I62</f>
        <v>843062276.66999996</v>
      </c>
    </row>
    <row r="15" spans="2:9" ht="15" x14ac:dyDescent="0.25">
      <c r="B15" s="27" t="s">
        <v>9</v>
      </c>
      <c r="C15" s="28">
        <f>E15+F15+G15+H15+I15</f>
        <v>403165451.29999995</v>
      </c>
      <c r="D15" s="28">
        <v>1125270500</v>
      </c>
      <c r="E15" s="28">
        <f>E16+E17+E18</f>
        <v>75526557.200000003</v>
      </c>
      <c r="F15" s="28">
        <f>F16+F17+F18</f>
        <v>76109881.390000001</v>
      </c>
      <c r="G15" s="28">
        <f>G16+G17+G18</f>
        <v>79856201.239999995</v>
      </c>
      <c r="H15" s="28">
        <f>H16+H17+H18</f>
        <v>94293679.719999999</v>
      </c>
      <c r="I15" s="28">
        <f>I16+I17+I18</f>
        <v>77379131.749999985</v>
      </c>
    </row>
    <row r="16" spans="2:9" x14ac:dyDescent="0.25">
      <c r="B16" s="6" t="s">
        <v>10</v>
      </c>
      <c r="C16" s="35">
        <f>E16+F16+G16+H16+I16</f>
        <v>343575300.66999996</v>
      </c>
      <c r="D16" s="4">
        <v>913104525</v>
      </c>
      <c r="E16" s="4">
        <v>63784112.539999999</v>
      </c>
      <c r="F16" s="4">
        <v>64069375.479999997</v>
      </c>
      <c r="G16" s="4">
        <v>67728630.950000003</v>
      </c>
      <c r="H16" s="4">
        <v>82434079.790000007</v>
      </c>
      <c r="I16" s="4">
        <v>65559101.909999996</v>
      </c>
    </row>
    <row r="17" spans="2:9" x14ac:dyDescent="0.25">
      <c r="B17" s="6" t="s">
        <v>11</v>
      </c>
      <c r="C17" s="35">
        <f t="shared" ref="C17:C18" si="1">E17+F17+G17+H17+I17</f>
        <v>10854250.609999999</v>
      </c>
      <c r="D17" s="4">
        <v>93346698</v>
      </c>
      <c r="E17" s="4">
        <v>1982820</v>
      </c>
      <c r="F17" s="4">
        <v>2368361.67</v>
      </c>
      <c r="G17" s="4">
        <v>2446942.71</v>
      </c>
      <c r="H17" s="4">
        <v>1992334.38</v>
      </c>
      <c r="I17" s="4">
        <v>2063791.85</v>
      </c>
    </row>
    <row r="18" spans="2:9" x14ac:dyDescent="0.25">
      <c r="B18" s="6" t="s">
        <v>12</v>
      </c>
      <c r="C18" s="35">
        <f t="shared" si="1"/>
        <v>48735900.020000003</v>
      </c>
      <c r="D18" s="4">
        <v>118819277</v>
      </c>
      <c r="E18" s="4">
        <v>9759624.6600000001</v>
      </c>
      <c r="F18" s="4">
        <v>9672144.2400000002</v>
      </c>
      <c r="G18" s="4">
        <v>9680627.5800000001</v>
      </c>
      <c r="H18" s="4">
        <v>9867265.5500000007</v>
      </c>
      <c r="I18" s="4">
        <v>9756237.9900000002</v>
      </c>
    </row>
    <row r="19" spans="2:9" ht="15" x14ac:dyDescent="0.25">
      <c r="B19" s="27" t="s">
        <v>13</v>
      </c>
      <c r="C19" s="28">
        <f>E19+F19+G19+H19+I19</f>
        <v>146007980.53</v>
      </c>
      <c r="D19" s="28">
        <v>340396250</v>
      </c>
      <c r="E19" s="28">
        <f>E20+E21+E22+E23+E24+E25+E26+E27+E28</f>
        <v>12706666.969999999</v>
      </c>
      <c r="F19" s="28">
        <f>F20+F21+F22+F23+F24+F25+F26+F27+F28</f>
        <v>25507806.909999996</v>
      </c>
      <c r="G19" s="28">
        <f>G20+G21+G22+G23+G24+G25+G26+G27+G28</f>
        <v>45782928.119999997</v>
      </c>
      <c r="H19" s="28">
        <f>H20+H21+H22+H23+H24+H25+H26+H27+H28</f>
        <v>27722069.359999999</v>
      </c>
      <c r="I19" s="28">
        <f>I20+I21+I22+I23+I24+I25+I26+I27+I28</f>
        <v>34288509.169999994</v>
      </c>
    </row>
    <row r="20" spans="2:9" x14ac:dyDescent="0.25">
      <c r="B20" s="6" t="s">
        <v>14</v>
      </c>
      <c r="C20" s="4">
        <f>E20+F20+G20+H20+I20</f>
        <v>26788925.389999997</v>
      </c>
      <c r="D20" s="4">
        <v>66080000</v>
      </c>
      <c r="E20" s="4">
        <v>4700368.91</v>
      </c>
      <c r="F20" s="4">
        <v>5371574.1500000004</v>
      </c>
      <c r="G20" s="4">
        <v>6087367.1200000001</v>
      </c>
      <c r="H20" s="4">
        <v>4974289.4000000004</v>
      </c>
      <c r="I20" s="4">
        <v>5655325.8099999996</v>
      </c>
    </row>
    <row r="21" spans="2:9" x14ac:dyDescent="0.25">
      <c r="B21" s="6" t="s">
        <v>15</v>
      </c>
      <c r="C21" s="4">
        <f t="shared" ref="C21:C28" si="2">E21+F21+G21+H21+I21</f>
        <v>1933779.8699999999</v>
      </c>
      <c r="D21" s="4">
        <v>8371865</v>
      </c>
      <c r="E21" s="4">
        <v>0</v>
      </c>
      <c r="F21" s="4">
        <v>166026</v>
      </c>
      <c r="G21" s="4">
        <v>1175412.1599999999</v>
      </c>
      <c r="H21" s="4">
        <v>294273.71000000002</v>
      </c>
      <c r="I21" s="4">
        <v>298068</v>
      </c>
    </row>
    <row r="22" spans="2:9" x14ac:dyDescent="0.25">
      <c r="B22" s="6" t="s">
        <v>16</v>
      </c>
      <c r="C22" s="4">
        <f t="shared" si="2"/>
        <v>1700000</v>
      </c>
      <c r="D22" s="4">
        <v>5197600</v>
      </c>
      <c r="E22" s="4">
        <v>0</v>
      </c>
      <c r="F22" s="4">
        <v>0</v>
      </c>
      <c r="G22" s="4">
        <v>0</v>
      </c>
      <c r="H22" s="4">
        <v>0</v>
      </c>
      <c r="I22" s="4">
        <v>1700000</v>
      </c>
    </row>
    <row r="23" spans="2:9" x14ac:dyDescent="0.25">
      <c r="B23" s="6" t="s">
        <v>17</v>
      </c>
      <c r="C23" s="4">
        <f t="shared" si="2"/>
        <v>285000</v>
      </c>
      <c r="D23" s="4">
        <v>1495000</v>
      </c>
      <c r="E23" s="4">
        <v>0</v>
      </c>
      <c r="F23" s="4">
        <v>0</v>
      </c>
      <c r="G23" s="4">
        <v>0</v>
      </c>
      <c r="H23" s="4">
        <v>0</v>
      </c>
      <c r="I23" s="4">
        <v>285000</v>
      </c>
    </row>
    <row r="24" spans="2:9" x14ac:dyDescent="0.25">
      <c r="B24" s="6" t="s">
        <v>18</v>
      </c>
      <c r="C24" s="4">
        <f t="shared" si="2"/>
        <v>72263973.539999992</v>
      </c>
      <c r="D24" s="4">
        <v>101374543</v>
      </c>
      <c r="E24" s="4">
        <v>4530607.93</v>
      </c>
      <c r="F24" s="4">
        <v>14824416.859999999</v>
      </c>
      <c r="G24" s="4">
        <v>20772434.859999999</v>
      </c>
      <c r="H24" s="4">
        <v>14461856.1</v>
      </c>
      <c r="I24" s="4">
        <v>17674657.789999999</v>
      </c>
    </row>
    <row r="25" spans="2:9" x14ac:dyDescent="0.25">
      <c r="B25" s="6" t="s">
        <v>19</v>
      </c>
      <c r="C25" s="4">
        <f t="shared" si="2"/>
        <v>10174847.219999999</v>
      </c>
      <c r="D25" s="4">
        <v>23826081</v>
      </c>
      <c r="E25" s="4">
        <v>354316.53</v>
      </c>
      <c r="F25" s="4">
        <v>482290.53</v>
      </c>
      <c r="G25" s="4">
        <v>546231.19999999995</v>
      </c>
      <c r="H25" s="4">
        <v>5217299.17</v>
      </c>
      <c r="I25" s="4">
        <v>3574709.79</v>
      </c>
    </row>
    <row r="26" spans="2:9" ht="31.5" x14ac:dyDescent="0.25">
      <c r="B26" s="6" t="s">
        <v>20</v>
      </c>
      <c r="C26" s="4">
        <f t="shared" si="2"/>
        <v>2356392.04</v>
      </c>
      <c r="D26" s="4">
        <v>41569816</v>
      </c>
      <c r="E26" s="4">
        <v>0</v>
      </c>
      <c r="F26" s="4">
        <v>199263.97</v>
      </c>
      <c r="G26" s="4">
        <v>673902.1</v>
      </c>
      <c r="H26" s="4">
        <v>35314.559999999998</v>
      </c>
      <c r="I26" s="4">
        <v>1447911.41</v>
      </c>
    </row>
    <row r="27" spans="2:9" ht="31.5" x14ac:dyDescent="0.25">
      <c r="B27" s="6" t="s">
        <v>21</v>
      </c>
      <c r="C27" s="4">
        <f t="shared" si="2"/>
        <v>19764608.07</v>
      </c>
      <c r="D27" s="4">
        <v>51229017</v>
      </c>
      <c r="E27" s="4">
        <v>17360</v>
      </c>
      <c r="F27" s="4">
        <v>4277972.4000000004</v>
      </c>
      <c r="G27" s="4">
        <v>10830269.279999999</v>
      </c>
      <c r="H27" s="4">
        <v>2101836.42</v>
      </c>
      <c r="I27" s="4">
        <v>2537169.9700000002</v>
      </c>
    </row>
    <row r="28" spans="2:9" x14ac:dyDescent="0.25">
      <c r="B28" s="6" t="s">
        <v>22</v>
      </c>
      <c r="C28" s="4">
        <f t="shared" si="2"/>
        <v>10740454.4</v>
      </c>
      <c r="D28" s="4">
        <v>41252328</v>
      </c>
      <c r="E28" s="4">
        <v>3104013.6</v>
      </c>
      <c r="F28" s="4">
        <v>186263</v>
      </c>
      <c r="G28" s="4">
        <v>5697311.4000000004</v>
      </c>
      <c r="H28" s="4">
        <v>637200</v>
      </c>
      <c r="I28" s="4">
        <v>1115666.3999999999</v>
      </c>
    </row>
    <row r="29" spans="2:9" ht="15" x14ac:dyDescent="0.25">
      <c r="B29" s="27" t="s">
        <v>23</v>
      </c>
      <c r="C29" s="28">
        <f>E29+F29+G29+H29+I29</f>
        <v>2966597057.4099994</v>
      </c>
      <c r="D29" s="28">
        <v>6775192727</v>
      </c>
      <c r="E29" s="28">
        <f>E30+E31+E32+E33+E34+E35+E36+E37</f>
        <v>140176657.33999997</v>
      </c>
      <c r="F29" s="28">
        <f>F30+F31+F32+F33+F34+F35+F36+F37</f>
        <v>769404173.75</v>
      </c>
      <c r="G29" s="28">
        <f>G30+G31+G32+G33+G34+G35+G36+G37</f>
        <v>753441602.13</v>
      </c>
      <c r="H29" s="28">
        <f>H30+H31+H32+H33+H34+H35+H36+H37</f>
        <v>579017927.79999995</v>
      </c>
      <c r="I29" s="28">
        <f>I30+I31+I32+I33+I34+I35+I36+I37</f>
        <v>724556696.38999999</v>
      </c>
    </row>
    <row r="30" spans="2:9" x14ac:dyDescent="0.25">
      <c r="B30" s="6" t="s">
        <v>24</v>
      </c>
      <c r="C30" s="36">
        <f>E30+F30+G30+H30+I30</f>
        <v>2803050.27</v>
      </c>
      <c r="D30" s="4">
        <v>4678203</v>
      </c>
      <c r="E30" s="4">
        <v>0</v>
      </c>
      <c r="F30" s="4">
        <v>234010</v>
      </c>
      <c r="G30" s="4">
        <v>1400310.92</v>
      </c>
      <c r="H30" s="4">
        <v>1160838</v>
      </c>
      <c r="I30" s="4">
        <v>7891.35</v>
      </c>
    </row>
    <row r="31" spans="2:9" x14ac:dyDescent="0.25">
      <c r="B31" s="6" t="s">
        <v>25</v>
      </c>
      <c r="C31" s="36">
        <f t="shared" ref="C31:C37" si="3">E31+F31+G31+H31+I31</f>
        <v>331029.88</v>
      </c>
      <c r="D31" s="4">
        <v>11543277</v>
      </c>
      <c r="E31" s="4">
        <v>0</v>
      </c>
      <c r="F31" s="4">
        <v>0</v>
      </c>
      <c r="G31" s="4">
        <v>62658</v>
      </c>
      <c r="H31" s="4">
        <v>0</v>
      </c>
      <c r="I31" s="4">
        <v>268371.88</v>
      </c>
    </row>
    <row r="32" spans="2:9" x14ac:dyDescent="0.25">
      <c r="B32" s="6" t="s">
        <v>26</v>
      </c>
      <c r="C32" s="36">
        <f t="shared" si="3"/>
        <v>2988940.73</v>
      </c>
      <c r="D32" s="4">
        <v>10523074</v>
      </c>
      <c r="E32" s="4">
        <v>0</v>
      </c>
      <c r="F32" s="4">
        <v>0</v>
      </c>
      <c r="G32" s="4">
        <v>1764244.67</v>
      </c>
      <c r="H32" s="4">
        <v>0</v>
      </c>
      <c r="I32" s="4">
        <v>1224696.06</v>
      </c>
    </row>
    <row r="33" spans="2:9" x14ac:dyDescent="0.25">
      <c r="B33" s="6" t="s">
        <v>27</v>
      </c>
      <c r="C33" s="36">
        <f t="shared" si="3"/>
        <v>2164818817.5099998</v>
      </c>
      <c r="D33" s="4">
        <v>5511729739</v>
      </c>
      <c r="E33" s="4">
        <v>103800034.02</v>
      </c>
      <c r="F33" s="4">
        <v>602237114.5</v>
      </c>
      <c r="G33" s="4">
        <v>492453485.49000001</v>
      </c>
      <c r="H33" s="4">
        <v>481000598.04000002</v>
      </c>
      <c r="I33" s="4">
        <v>485327585.45999998</v>
      </c>
    </row>
    <row r="34" spans="2:9" x14ac:dyDescent="0.25">
      <c r="B34" s="6" t="s">
        <v>28</v>
      </c>
      <c r="C34" s="36">
        <f t="shared" si="3"/>
        <v>5876370.1399999997</v>
      </c>
      <c r="D34" s="4">
        <v>15265616</v>
      </c>
      <c r="E34" s="4">
        <v>0</v>
      </c>
      <c r="F34" s="4">
        <v>649543.98</v>
      </c>
      <c r="G34" s="4">
        <v>81124.490000000005</v>
      </c>
      <c r="H34" s="4">
        <v>4958624.47</v>
      </c>
      <c r="I34" s="4">
        <v>187077.2</v>
      </c>
    </row>
    <row r="35" spans="2:9" x14ac:dyDescent="0.25">
      <c r="B35" s="6" t="s">
        <v>29</v>
      </c>
      <c r="C35" s="36">
        <f t="shared" si="3"/>
        <v>1043349.7999999999</v>
      </c>
      <c r="D35" s="4">
        <v>10731642</v>
      </c>
      <c r="E35" s="4">
        <v>0</v>
      </c>
      <c r="F35" s="4">
        <v>0</v>
      </c>
      <c r="G35" s="4">
        <v>14703.74</v>
      </c>
      <c r="H35" s="4">
        <v>855939.83</v>
      </c>
      <c r="I35" s="4">
        <v>172706.23</v>
      </c>
    </row>
    <row r="36" spans="2:9" ht="31.5" x14ac:dyDescent="0.25">
      <c r="B36" s="6" t="s">
        <v>30</v>
      </c>
      <c r="C36" s="36">
        <f t="shared" si="3"/>
        <v>32519983.410000004</v>
      </c>
      <c r="D36" s="4">
        <v>52179632</v>
      </c>
      <c r="E36" s="4">
        <v>2052830.1</v>
      </c>
      <c r="F36" s="4">
        <v>1059967.3799999999</v>
      </c>
      <c r="G36" s="4">
        <v>9714291.7200000007</v>
      </c>
      <c r="H36" s="4">
        <v>1204167.02</v>
      </c>
      <c r="I36" s="4">
        <v>18488727.190000001</v>
      </c>
    </row>
    <row r="37" spans="2:9" x14ac:dyDescent="0.25">
      <c r="B37" s="6" t="s">
        <v>31</v>
      </c>
      <c r="C37" s="36">
        <f t="shared" si="3"/>
        <v>756215515.66999996</v>
      </c>
      <c r="D37" s="4">
        <v>1158541544</v>
      </c>
      <c r="E37" s="4">
        <v>34323793.219999999</v>
      </c>
      <c r="F37" s="4">
        <v>165223537.88999999</v>
      </c>
      <c r="G37" s="4">
        <v>247950783.09999999</v>
      </c>
      <c r="H37" s="4">
        <v>89837760.439999998</v>
      </c>
      <c r="I37" s="4">
        <v>218879641.02000001</v>
      </c>
    </row>
    <row r="38" spans="2:9" s="26" customFormat="1" ht="15" x14ac:dyDescent="0.2">
      <c r="B38" s="27" t="s">
        <v>95</v>
      </c>
      <c r="C38" s="44"/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</row>
    <row r="39" spans="2:9" s="26" customFormat="1" ht="15" x14ac:dyDescent="0.2">
      <c r="B39" s="29" t="s">
        <v>96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</row>
    <row r="40" spans="2:9" s="26" customFormat="1" ht="30" x14ac:dyDescent="0.2">
      <c r="B40" s="29" t="s">
        <v>97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</row>
    <row r="41" spans="2:9" s="26" customFormat="1" ht="30" x14ac:dyDescent="0.2">
      <c r="B41" s="29" t="s">
        <v>98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</row>
    <row r="42" spans="2:9" s="26" customFormat="1" ht="30" x14ac:dyDescent="0.2">
      <c r="B42" s="29" t="s">
        <v>99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</row>
    <row r="43" spans="2:9" s="26" customFormat="1" ht="30" x14ac:dyDescent="0.2">
      <c r="B43" s="29" t="s">
        <v>100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</row>
    <row r="44" spans="2:9" s="26" customFormat="1" ht="15" x14ac:dyDescent="0.2">
      <c r="B44" s="29" t="s">
        <v>101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</row>
    <row r="45" spans="2:9" s="26" customFormat="1" ht="30" x14ac:dyDescent="0.2">
      <c r="B45" s="29" t="s">
        <v>102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</row>
    <row r="46" spans="2:9" s="26" customFormat="1" ht="22.5" customHeight="1" x14ac:dyDescent="0.2">
      <c r="B46" s="30" t="s">
        <v>103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</row>
    <row r="47" spans="2:9" s="26" customFormat="1" ht="15" x14ac:dyDescent="0.2">
      <c r="B47" s="29" t="s">
        <v>104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</row>
    <row r="48" spans="2:9" s="26" customFormat="1" ht="30" x14ac:dyDescent="0.2">
      <c r="B48" s="29" t="s">
        <v>105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</row>
    <row r="49" spans="2:9" s="26" customFormat="1" ht="30" x14ac:dyDescent="0.2">
      <c r="B49" s="29" t="s">
        <v>106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</row>
    <row r="50" spans="2:9" s="26" customFormat="1" ht="30" x14ac:dyDescent="0.2">
      <c r="B50" s="29" t="s">
        <v>107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</row>
    <row r="51" spans="2:9" s="26" customFormat="1" ht="30" x14ac:dyDescent="0.2">
      <c r="B51" s="29" t="s">
        <v>108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</row>
    <row r="52" spans="2:9" s="26" customFormat="1" ht="15" x14ac:dyDescent="0.2">
      <c r="B52" s="29" t="s">
        <v>109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</row>
    <row r="53" spans="2:9" s="26" customFormat="1" ht="30" x14ac:dyDescent="0.2">
      <c r="B53" s="29" t="s">
        <v>110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</row>
    <row r="54" spans="2:9" ht="18.75" customHeight="1" x14ac:dyDescent="0.25">
      <c r="B54" s="30" t="s">
        <v>32</v>
      </c>
      <c r="C54" s="28">
        <f>E54+F54+G54+H54+I54</f>
        <v>12389635.049999999</v>
      </c>
      <c r="D54" s="28">
        <v>96189963</v>
      </c>
      <c r="E54" s="28">
        <v>0</v>
      </c>
      <c r="F54" s="28">
        <v>0</v>
      </c>
      <c r="G54" s="28">
        <f>G55+G56+G57+G59+G60+G61</f>
        <v>108760.6</v>
      </c>
      <c r="H54" s="28">
        <f>H55+H56+H57+H59+H60+H61</f>
        <v>5442935.0899999999</v>
      </c>
      <c r="I54" s="28">
        <f>I55+I56+I57+I58+I59+I60+I61</f>
        <v>6837939.3599999994</v>
      </c>
    </row>
    <row r="55" spans="2:9" x14ac:dyDescent="0.25">
      <c r="B55" s="6" t="s">
        <v>33</v>
      </c>
      <c r="C55" s="4">
        <f>E55+F55+G55+H55+I55</f>
        <v>6124016.2699999996</v>
      </c>
      <c r="D55" s="4">
        <v>59417155</v>
      </c>
      <c r="E55" s="4">
        <v>0</v>
      </c>
      <c r="F55" s="4">
        <v>0</v>
      </c>
      <c r="G55" s="4">
        <v>0</v>
      </c>
      <c r="H55" s="4">
        <v>244076.93</v>
      </c>
      <c r="I55" s="4">
        <v>5879939.3399999999</v>
      </c>
    </row>
    <row r="56" spans="2:9" ht="31.5" x14ac:dyDescent="0.25">
      <c r="B56" s="6" t="s">
        <v>34</v>
      </c>
      <c r="C56" s="4">
        <f t="shared" ref="C56:C61" si="4">E56+F56+G56+H56+I56</f>
        <v>0</v>
      </c>
      <c r="D56" s="4">
        <v>410000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</row>
    <row r="57" spans="2:9" x14ac:dyDescent="0.25">
      <c r="B57" s="6" t="s">
        <v>35</v>
      </c>
      <c r="C57" s="4">
        <f t="shared" si="4"/>
        <v>0</v>
      </c>
      <c r="D57" s="4">
        <v>77200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</row>
    <row r="58" spans="2:9" ht="31.5" x14ac:dyDescent="0.25">
      <c r="B58" s="6" t="s">
        <v>116</v>
      </c>
      <c r="C58" s="4">
        <f t="shared" si="4"/>
        <v>327450</v>
      </c>
      <c r="D58" s="4"/>
      <c r="E58" s="4"/>
      <c r="F58" s="4"/>
      <c r="G58" s="4"/>
      <c r="H58" s="4"/>
      <c r="I58" s="4">
        <v>327450</v>
      </c>
    </row>
    <row r="59" spans="2:9" x14ac:dyDescent="0.25">
      <c r="B59" s="6" t="s">
        <v>36</v>
      </c>
      <c r="C59" s="4">
        <f t="shared" si="4"/>
        <v>5829408.1799999997</v>
      </c>
      <c r="D59" s="4">
        <v>12830553</v>
      </c>
      <c r="E59" s="4">
        <v>0</v>
      </c>
      <c r="F59" s="4">
        <v>0</v>
      </c>
      <c r="G59" s="4">
        <v>0</v>
      </c>
      <c r="H59" s="4">
        <v>5198858.16</v>
      </c>
      <c r="I59" s="4">
        <v>630550.02</v>
      </c>
    </row>
    <row r="60" spans="2:9" x14ac:dyDescent="0.25">
      <c r="B60" s="6" t="s">
        <v>37</v>
      </c>
      <c r="C60" s="4">
        <f t="shared" si="4"/>
        <v>108760.6</v>
      </c>
      <c r="D60" s="4">
        <v>180055</v>
      </c>
      <c r="E60" s="4">
        <v>0</v>
      </c>
      <c r="F60" s="4">
        <v>0</v>
      </c>
      <c r="G60" s="4">
        <v>108760.6</v>
      </c>
      <c r="H60" s="4">
        <v>0</v>
      </c>
      <c r="I60" s="4">
        <v>0</v>
      </c>
    </row>
    <row r="61" spans="2:9" x14ac:dyDescent="0.25">
      <c r="B61" s="6" t="s">
        <v>38</v>
      </c>
      <c r="C61" s="4">
        <f t="shared" si="4"/>
        <v>0</v>
      </c>
      <c r="D61" s="4">
        <v>23275000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</row>
    <row r="62" spans="2:9" ht="21.75" customHeight="1" x14ac:dyDescent="0.25">
      <c r="B62" s="45" t="s">
        <v>39</v>
      </c>
      <c r="C62" s="46">
        <f>E62+F62+G62+H62+I62</f>
        <v>6394701.0899999999</v>
      </c>
      <c r="D62" s="46">
        <v>49140000</v>
      </c>
      <c r="E62" s="46">
        <v>0</v>
      </c>
      <c r="F62" s="46">
        <f>F63</f>
        <v>3999074.44</v>
      </c>
      <c r="G62" s="46">
        <f>G63</f>
        <v>2395626.65</v>
      </c>
      <c r="H62" s="46">
        <f>H63</f>
        <v>0</v>
      </c>
      <c r="I62" s="46">
        <f>I63</f>
        <v>0</v>
      </c>
    </row>
    <row r="63" spans="2:9" x14ac:dyDescent="0.25">
      <c r="B63" s="6" t="s">
        <v>40</v>
      </c>
      <c r="C63" s="4">
        <f>E63+F63+G63+H63+I63</f>
        <v>6394701.0899999999</v>
      </c>
      <c r="D63" s="4">
        <v>49140000</v>
      </c>
      <c r="E63" s="4">
        <v>0</v>
      </c>
      <c r="F63" s="4">
        <v>3999074.44</v>
      </c>
      <c r="G63" s="4">
        <v>2395626.65</v>
      </c>
      <c r="H63" s="4">
        <v>0</v>
      </c>
      <c r="I63" s="4">
        <v>0</v>
      </c>
    </row>
    <row r="64" spans="2:9" s="7" customFormat="1" ht="21" customHeight="1" x14ac:dyDescent="0.25">
      <c r="B64" s="12" t="s">
        <v>80</v>
      </c>
      <c r="C64" s="13">
        <f>SUM(C62+C54+C29+C19+C15)</f>
        <v>3534554825.3799992</v>
      </c>
      <c r="D64" s="13">
        <f t="shared" ref="D64:E64" si="5">SUM(D62+D54+D29+D19+D15)</f>
        <v>8386189440</v>
      </c>
      <c r="E64" s="13">
        <f t="shared" si="5"/>
        <v>228409881.50999999</v>
      </c>
      <c r="F64" s="13">
        <f t="shared" ref="F64:G64" si="6">SUM(F62+F54+F29+F19+F15)</f>
        <v>875020936.49000001</v>
      </c>
      <c r="G64" s="13">
        <f t="shared" si="6"/>
        <v>881585118.74000001</v>
      </c>
      <c r="H64" s="13">
        <f t="shared" ref="H64:I64" si="7">SUM(H62+H54+H29+H19+H15)</f>
        <v>706476611.97000003</v>
      </c>
      <c r="I64" s="13">
        <f t="shared" si="7"/>
        <v>843062276.66999996</v>
      </c>
    </row>
    <row r="65" spans="2:9" s="7" customFormat="1" ht="18" x14ac:dyDescent="0.25">
      <c r="B65" s="19" t="s">
        <v>81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</row>
    <row r="66" spans="2:9" s="7" customFormat="1" ht="18" x14ac:dyDescent="0.25">
      <c r="B66" s="20" t="s">
        <v>82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</row>
    <row r="67" spans="2:9" s="7" customFormat="1" ht="30" x14ac:dyDescent="0.25">
      <c r="B67" s="21" t="s">
        <v>83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</row>
    <row r="68" spans="2:9" s="7" customFormat="1" ht="30" x14ac:dyDescent="0.25">
      <c r="B68" s="21" t="s">
        <v>84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</row>
    <row r="69" spans="2:9" s="7" customFormat="1" ht="18" x14ac:dyDescent="0.25">
      <c r="B69" s="20" t="s">
        <v>85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</row>
    <row r="70" spans="2:9" s="7" customFormat="1" ht="18" x14ac:dyDescent="0.25">
      <c r="B70" s="21" t="s">
        <v>86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</row>
    <row r="71" spans="2:9" s="7" customFormat="1" ht="18" x14ac:dyDescent="0.25">
      <c r="B71" s="21" t="s">
        <v>87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</row>
    <row r="72" spans="2:9" s="7" customFormat="1" ht="18" x14ac:dyDescent="0.25">
      <c r="B72" s="20" t="s">
        <v>88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</row>
    <row r="73" spans="2:9" s="7" customFormat="1" ht="18" x14ac:dyDescent="0.25">
      <c r="B73" s="21" t="s">
        <v>89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</row>
    <row r="74" spans="2:9" s="7" customFormat="1" ht="19.5" customHeight="1" x14ac:dyDescent="0.25">
      <c r="B74" s="23" t="s">
        <v>90</v>
      </c>
      <c r="C74" s="24">
        <f>SUM(C65:C73)</f>
        <v>0</v>
      </c>
      <c r="D74" s="24">
        <f>SUM(D65:D73)</f>
        <v>0</v>
      </c>
      <c r="E74" s="24"/>
      <c r="F74" s="24"/>
      <c r="G74" s="24"/>
      <c r="H74" s="24"/>
      <c r="I74" s="24"/>
    </row>
    <row r="75" spans="2:9" s="7" customFormat="1" ht="18.75" x14ac:dyDescent="0.3">
      <c r="B75" s="11"/>
      <c r="C75" s="14"/>
      <c r="D75" s="14"/>
      <c r="E75" s="14"/>
      <c r="F75" s="14"/>
      <c r="G75" s="14"/>
      <c r="H75" s="14"/>
      <c r="I75" s="14"/>
    </row>
    <row r="76" spans="2:9" s="7" customFormat="1" ht="18" x14ac:dyDescent="0.25">
      <c r="B76" s="23" t="s">
        <v>91</v>
      </c>
      <c r="C76" s="24">
        <f>SUM(C74+C64)</f>
        <v>3534554825.3799992</v>
      </c>
      <c r="D76" s="24">
        <f t="shared" ref="D76:E76" si="8">SUM(D74+D64)</f>
        <v>8386189440</v>
      </c>
      <c r="E76" s="24">
        <f t="shared" si="8"/>
        <v>228409881.50999999</v>
      </c>
      <c r="F76" s="24">
        <f t="shared" ref="F76:G76" si="9">SUM(F74+F64)</f>
        <v>875020936.49000001</v>
      </c>
      <c r="G76" s="24">
        <f t="shared" si="9"/>
        <v>881585118.74000001</v>
      </c>
      <c r="H76" s="24">
        <f t="shared" ref="H76:I76" si="10">SUM(H74+H64)</f>
        <v>706476611.97000003</v>
      </c>
      <c r="I76" s="24">
        <f t="shared" si="10"/>
        <v>843062276.66999996</v>
      </c>
    </row>
    <row r="77" spans="2:9" s="7" customFormat="1" ht="18" x14ac:dyDescent="0.25">
      <c r="B77" s="15" t="s">
        <v>79</v>
      </c>
      <c r="C77" s="16"/>
      <c r="D77" s="16"/>
      <c r="E77" s="16"/>
    </row>
    <row r="78" spans="2:9" s="7" customFormat="1" ht="18" x14ac:dyDescent="0.25">
      <c r="B78" s="37" t="s">
        <v>118</v>
      </c>
      <c r="C78" s="37"/>
      <c r="D78" s="37"/>
      <c r="E78" s="37"/>
    </row>
    <row r="79" spans="2:9" s="7" customFormat="1" ht="16.5" customHeight="1" x14ac:dyDescent="0.25">
      <c r="B79" s="37" t="s">
        <v>119</v>
      </c>
      <c r="C79" s="37"/>
      <c r="D79" s="37"/>
      <c r="E79" s="37"/>
    </row>
    <row r="80" spans="2:9" s="7" customFormat="1" ht="18" x14ac:dyDescent="0.25">
      <c r="B80" s="17" t="s">
        <v>92</v>
      </c>
      <c r="C80" s="17"/>
      <c r="D80" s="17"/>
      <c r="E80" s="17"/>
    </row>
    <row r="81" spans="2:5" s="7" customFormat="1" ht="18" x14ac:dyDescent="0.25">
      <c r="B81" s="18" t="s">
        <v>93</v>
      </c>
      <c r="C81" s="18"/>
      <c r="D81" s="18"/>
      <c r="E81" s="18"/>
    </row>
    <row r="82" spans="2:5" s="7" customFormat="1" ht="16.5" customHeight="1" x14ac:dyDescent="0.25">
      <c r="B82" s="37" t="s">
        <v>94</v>
      </c>
      <c r="C82" s="37"/>
      <c r="D82" s="37"/>
      <c r="E82" s="37"/>
    </row>
  </sheetData>
  <mergeCells count="8">
    <mergeCell ref="B78:E78"/>
    <mergeCell ref="B79:E79"/>
    <mergeCell ref="B82:E82"/>
    <mergeCell ref="B2:I2"/>
    <mergeCell ref="B3:I3"/>
    <mergeCell ref="B4:I4"/>
    <mergeCell ref="B5:I5"/>
    <mergeCell ref="B6:I6"/>
  </mergeCells>
  <pageMargins left="0.7" right="0.7" top="0.75" bottom="0.49" header="0.3" footer="0.3"/>
  <pageSetup scale="54" fitToHeight="0" orientation="landscape" horizontalDpi="4294967295" verticalDpi="4294967295" r:id="rId1"/>
  <headerFooter>
    <oddHeader>&amp;C
Reporte IGP02&amp;LSistema de Información de la Gestión Financiera
Periodo:2022&amp;REG-004-DEFRD_1535998935899S
02/02/2022 18:18:16
00109746750-SIGEF</oddHeader>
    <oddFooter>&amp;C&amp;"Arial Black,Normal"Página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/>
  </sheetViews>
  <sheetFormatPr baseColWidth="10" defaultColWidth="9.140625" defaultRowHeight="15" x14ac:dyDescent="0.25"/>
  <cols>
    <col min="1" max="1" width="23.42578125" customWidth="1"/>
    <col min="2" max="2" width="117.140625" customWidth="1"/>
  </cols>
  <sheetData>
    <row r="1" spans="1:2" ht="15.75" x14ac:dyDescent="0.25">
      <c r="A1" s="42" t="s">
        <v>41</v>
      </c>
      <c r="B1" s="42"/>
    </row>
    <row r="2" spans="1:2" ht="15.75" x14ac:dyDescent="0.25">
      <c r="A2" s="1" t="s">
        <v>42</v>
      </c>
      <c r="B2" s="2" t="s">
        <v>43</v>
      </c>
    </row>
    <row r="3" spans="1:2" ht="15.75" x14ac:dyDescent="0.25">
      <c r="A3" s="1" t="s">
        <v>44</v>
      </c>
      <c r="B3" s="2" t="s">
        <v>45</v>
      </c>
    </row>
    <row r="4" spans="1:2" ht="15.75" x14ac:dyDescent="0.25">
      <c r="A4" s="1" t="s">
        <v>46</v>
      </c>
      <c r="B4" s="2" t="s">
        <v>47</v>
      </c>
    </row>
    <row r="5" spans="1:2" ht="15.75" x14ac:dyDescent="0.25">
      <c r="A5" s="1" t="s">
        <v>48</v>
      </c>
      <c r="B5" s="2" t="s">
        <v>49</v>
      </c>
    </row>
    <row r="6" spans="1:2" ht="15.75" x14ac:dyDescent="0.25">
      <c r="A6" s="1" t="s">
        <v>50</v>
      </c>
      <c r="B6" s="2" t="s">
        <v>49</v>
      </c>
    </row>
    <row r="7" spans="1:2" ht="15.75" x14ac:dyDescent="0.25">
      <c r="A7" s="1" t="s">
        <v>0</v>
      </c>
      <c r="B7" s="2" t="s">
        <v>51</v>
      </c>
    </row>
    <row r="8" spans="1:2" ht="15.75" x14ac:dyDescent="0.25">
      <c r="A8" s="1" t="s">
        <v>52</v>
      </c>
      <c r="B8" s="2" t="s">
        <v>53</v>
      </c>
    </row>
    <row r="10" spans="1:2" ht="15.75" x14ac:dyDescent="0.25">
      <c r="A10" s="42" t="s">
        <v>54</v>
      </c>
      <c r="B10" s="42"/>
    </row>
    <row r="11" spans="1:2" ht="15.75" x14ac:dyDescent="0.25">
      <c r="A11" s="1" t="s">
        <v>55</v>
      </c>
      <c r="B11" s="2" t="s">
        <v>56</v>
      </c>
    </row>
    <row r="12" spans="1:2" ht="15.75" x14ac:dyDescent="0.25">
      <c r="A12" s="1" t="s">
        <v>57</v>
      </c>
      <c r="B12" s="2" t="s">
        <v>58</v>
      </c>
    </row>
    <row r="13" spans="1:2" ht="15.75" x14ac:dyDescent="0.25">
      <c r="A13" s="1" t="s">
        <v>59</v>
      </c>
      <c r="B13" s="2" t="s">
        <v>60</v>
      </c>
    </row>
    <row r="14" spans="1:2" ht="15.75" x14ac:dyDescent="0.25">
      <c r="A14" s="1" t="s">
        <v>61</v>
      </c>
      <c r="B14" s="2" t="s">
        <v>62</v>
      </c>
    </row>
    <row r="15" spans="1:2" ht="15.75" x14ac:dyDescent="0.25">
      <c r="A15" s="1" t="s">
        <v>61</v>
      </c>
      <c r="B15" s="2" t="s">
        <v>63</v>
      </c>
    </row>
    <row r="16" spans="1:2" ht="15.75" x14ac:dyDescent="0.25">
      <c r="A16" s="1" t="s">
        <v>55</v>
      </c>
      <c r="B16" s="2" t="s">
        <v>64</v>
      </c>
    </row>
    <row r="17" spans="1:2" ht="15.75" x14ac:dyDescent="0.25">
      <c r="A17" s="1" t="s">
        <v>65</v>
      </c>
      <c r="B17" s="2" t="s">
        <v>66</v>
      </c>
    </row>
    <row r="18" spans="1:2" ht="15.75" x14ac:dyDescent="0.25">
      <c r="A18" s="1" t="s">
        <v>65</v>
      </c>
      <c r="B18" s="2" t="s">
        <v>67</v>
      </c>
    </row>
    <row r="19" spans="1:2" ht="15.75" x14ac:dyDescent="0.25">
      <c r="A19" s="1" t="s">
        <v>65</v>
      </c>
      <c r="B19" s="2" t="s">
        <v>68</v>
      </c>
    </row>
    <row r="20" spans="1:2" ht="15.75" x14ac:dyDescent="0.25">
      <c r="A20" s="1" t="s">
        <v>65</v>
      </c>
      <c r="B20" s="2" t="s">
        <v>69</v>
      </c>
    </row>
    <row r="21" spans="1:2" ht="15.75" x14ac:dyDescent="0.25">
      <c r="A21" s="1" t="s">
        <v>65</v>
      </c>
      <c r="B21" s="2" t="s">
        <v>70</v>
      </c>
    </row>
    <row r="22" spans="1:2" ht="15.75" x14ac:dyDescent="0.25">
      <c r="A22" s="1" t="s">
        <v>55</v>
      </c>
      <c r="B22" s="2" t="s">
        <v>71</v>
      </c>
    </row>
    <row r="23" spans="1:2" ht="15.75" x14ac:dyDescent="0.25">
      <c r="A23" s="1" t="s">
        <v>55</v>
      </c>
      <c r="B23" s="2" t="s">
        <v>72</v>
      </c>
    </row>
    <row r="24" spans="1:2" ht="15.75" x14ac:dyDescent="0.25">
      <c r="A24" s="1" t="s">
        <v>73</v>
      </c>
      <c r="B24" s="2" t="s">
        <v>74</v>
      </c>
    </row>
    <row r="25" spans="1:2" ht="15.75" x14ac:dyDescent="0.25">
      <c r="A25" s="1"/>
      <c r="B25" s="2"/>
    </row>
    <row r="26" spans="1:2" ht="15.75" x14ac:dyDescent="0.25">
      <c r="A26" s="1"/>
      <c r="B26" s="2"/>
    </row>
  </sheetData>
  <mergeCells count="2">
    <mergeCell ref="A1:B1"/>
    <mergeCell ref="A10:B10"/>
  </mergeCells>
  <pageMargins left="0.7" right="0.7" top="0.75" bottom="0.75" header="0.2" footer="0.2"/>
  <pageSetup fitToHeight="1000" orientation="landscape"/>
  <headerFooter>
    <oddHeader>&amp;C
Reporte IGP02&amp;LSistema de Información de la Gestión Financiera
Periodo:2022&amp;REG-004-DEFRD_1535998935899S
02/02/2022 18:18:16
00109746750-SIGEF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RefCCPCuenta</vt:lpstr>
      <vt:lpstr>Definicion</vt:lpstr>
      <vt:lpstr>RefCCPCuenta!Área_de_impresión</vt:lpstr>
      <vt:lpstr>RefCCPCuenta!Títulos_a_imprimir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Jesuscita Feliz de Martinez</cp:lastModifiedBy>
  <cp:lastPrinted>2022-06-06T15:19:01Z</cp:lastPrinted>
  <dcterms:created xsi:type="dcterms:W3CDTF">2022-02-02T22:18:16Z</dcterms:created>
  <dcterms:modified xsi:type="dcterms:W3CDTF">2022-06-06T15:23:18Z</dcterms:modified>
</cp:coreProperties>
</file>