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RefCCPCuenta!$A$1:$L$86</definedName>
    <definedName name="_xlnm.Print_Titles" localSheetId="0">RefCCPCuenta!$1:$10</definedName>
  </definedNames>
  <calcPr calcId="144525"/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K55" i="1"/>
  <c r="L55" i="1"/>
  <c r="E55" i="1"/>
  <c r="C57" i="1"/>
  <c r="C58" i="1"/>
  <c r="C59" i="1"/>
  <c r="C60" i="1"/>
  <c r="C61" i="1"/>
  <c r="C62" i="1"/>
  <c r="C63" i="1"/>
  <c r="C56" i="1"/>
  <c r="C55" i="1" l="1"/>
  <c r="C17" i="1"/>
  <c r="C18" i="1"/>
  <c r="C19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65" i="1"/>
  <c r="D30" i="1"/>
  <c r="E30" i="1"/>
  <c r="F30" i="1"/>
  <c r="G30" i="1"/>
  <c r="H30" i="1"/>
  <c r="I30" i="1"/>
  <c r="J30" i="1"/>
  <c r="K30" i="1"/>
  <c r="L30" i="1"/>
  <c r="E76" i="1"/>
  <c r="F76" i="1"/>
  <c r="G76" i="1"/>
  <c r="H76" i="1"/>
  <c r="I76" i="1"/>
  <c r="J76" i="1"/>
  <c r="K76" i="1"/>
  <c r="L76" i="1"/>
  <c r="C30" i="1" l="1"/>
  <c r="D60" i="1"/>
  <c r="D59" i="1"/>
  <c r="D22" i="1"/>
  <c r="D26" i="1"/>
  <c r="D27" i="1"/>
  <c r="D55" i="1" l="1"/>
  <c r="D16" i="1"/>
  <c r="D20" i="1"/>
  <c r="D15" i="1" l="1"/>
  <c r="D14" i="1" s="1"/>
  <c r="D13" i="1" s="1"/>
  <c r="D12" i="1" s="1"/>
  <c r="D11" i="1" s="1"/>
  <c r="L64" i="1" l="1"/>
  <c r="L20" i="1"/>
  <c r="L16" i="1"/>
  <c r="K64" i="1" l="1"/>
  <c r="K20" i="1"/>
  <c r="K16" i="1"/>
  <c r="J64" i="1"/>
  <c r="J20" i="1"/>
  <c r="J16" i="1"/>
  <c r="K15" i="1" l="1"/>
  <c r="K14" i="1" s="1"/>
  <c r="K13" i="1" s="1"/>
  <c r="K12" i="1" s="1"/>
  <c r="K11" i="1" s="1"/>
  <c r="J15" i="1"/>
  <c r="J14" i="1" s="1"/>
  <c r="J13" i="1" s="1"/>
  <c r="J12" i="1" s="1"/>
  <c r="J11" i="1" s="1"/>
  <c r="J66" i="1"/>
  <c r="J78" i="1" s="1"/>
  <c r="K66" i="1"/>
  <c r="K78" i="1" s="1"/>
  <c r="I64" i="1"/>
  <c r="I20" i="1"/>
  <c r="I16" i="1"/>
  <c r="I15" i="1" l="1"/>
  <c r="I66" i="1"/>
  <c r="I78" i="1" s="1"/>
  <c r="H64" i="1"/>
  <c r="H20" i="1"/>
  <c r="H16" i="1"/>
  <c r="I14" i="1" l="1"/>
  <c r="H66" i="1"/>
  <c r="H78" i="1" s="1"/>
  <c r="H15" i="1"/>
  <c r="H14" i="1" s="1"/>
  <c r="H13" i="1" s="1"/>
  <c r="H12" i="1" s="1"/>
  <c r="H11" i="1" s="1"/>
  <c r="I13" i="1" l="1"/>
  <c r="I12" i="1" s="1"/>
  <c r="I11" i="1" s="1"/>
  <c r="G64" i="1"/>
  <c r="G20" i="1"/>
  <c r="G16" i="1"/>
  <c r="G15" i="1" l="1"/>
  <c r="G14" i="1" s="1"/>
  <c r="G13" i="1" s="1"/>
  <c r="G12" i="1" s="1"/>
  <c r="G11" i="1" s="1"/>
  <c r="G66" i="1"/>
  <c r="G78" i="1" s="1"/>
  <c r="E39" i="1"/>
  <c r="C39" i="1" s="1"/>
  <c r="F64" i="1"/>
  <c r="C64" i="1" s="1"/>
  <c r="F20" i="1"/>
  <c r="E20" i="1"/>
  <c r="C20" i="1" s="1"/>
  <c r="F16" i="1"/>
  <c r="E16" i="1"/>
  <c r="C16" i="1" s="1"/>
  <c r="E15" i="1" l="1"/>
  <c r="F15" i="1"/>
  <c r="F66" i="1"/>
  <c r="F78" i="1" s="1"/>
  <c r="C76" i="1"/>
  <c r="D66" i="1"/>
  <c r="E66" i="1"/>
  <c r="D76" i="1"/>
  <c r="E78" i="1" l="1"/>
  <c r="E14" i="1"/>
  <c r="F14" i="1"/>
  <c r="D78" i="1"/>
  <c r="E13" i="1" l="1"/>
  <c r="F13" i="1"/>
  <c r="F12" i="1" s="1"/>
  <c r="F11" i="1" s="1"/>
  <c r="E12" i="1" l="1"/>
  <c r="L66" i="1"/>
  <c r="L78" i="1" l="1"/>
  <c r="C66" i="1"/>
  <c r="C78" i="1" s="1"/>
  <c r="E11" i="1"/>
  <c r="L15" i="1"/>
  <c r="C15" i="1" s="1"/>
  <c r="L14" i="1" l="1"/>
  <c r="C14" i="1" s="1"/>
  <c r="L13" i="1" l="1"/>
  <c r="L12" i="1" l="1"/>
  <c r="C13" i="1"/>
  <c r="L11" i="1" l="1"/>
  <c r="C11" i="1" s="1"/>
  <c r="C12" i="1"/>
</calcChain>
</file>

<file path=xl/sharedStrings.xml><?xml version="1.0" encoding="utf-8"?>
<sst xmlns="http://schemas.openxmlformats.org/spreadsheetml/2006/main" count="143" uniqueCount="125">
  <si>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</si>
  <si>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</si>
  <si>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</si>
  <si>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</si>
  <si>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</si>
  <si>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</si>
  <si>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</si>
  <si>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</si>
  <si>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</si>
  <si>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</si>
  <si>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</si>
  <si>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</si>
  <si>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</si>
  <si>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</si>
  <si>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</si>
  <si>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</si>
  <si>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</si>
  <si>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</si>
  <si>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</si>
  <si>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</si>
  <si>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</si>
  <si>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</si>
  <si>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</si>
  <si>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</si>
  <si>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</si>
  <si>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</si>
  <si>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</si>
  <si>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</si>
  <si>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</si>
  <si>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</si>
  <si>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</si>
  <si>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</si>
  <si>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</si>
  <si>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</si>
  <si>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</si>
  <si>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</si>
  <si>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</si>
  <si>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</si>
  <si>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</si>
  <si>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</si>
  <si>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</si>
  <si>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</si>
  <si>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</si>
  <si>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</si>
  <si>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</si>
  <si>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</si>
  <si>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</si>
  <si>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</si>
  <si>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</si>
  <si>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</si>
  <si>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</si>
  <si>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</si>
  <si>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</si>
  <si>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</si>
  <si>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</si>
  <si>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</si>
  <si>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</si>
  <si>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</si>
  <si>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</si>
  <si>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</si>
  <si>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</si>
  <si>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</si>
  <si>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</si>
  <si>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</si>
  <si>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</si>
  <si>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</si>
  <si>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</si>
  <si>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</si>
  <si>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</si>
  <si>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</si>
  <si>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</si>
  <si>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</si>
  <si>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</si>
  <si>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</si>
  <si>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</si>
  <si>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</si>
  <si>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</si>
  <si>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</si>
  <si>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</si>
  <si>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</si>
  <si>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</si>
  <si>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</si>
  <si>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</si>
  <si>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</si>
  <si>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</si>
  <si>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</si>
  <si>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</si>
  <si>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</si>
  <si>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</si>
  <si>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</si>
  <si>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</si>
  <si>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</si>
  <si>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</si>
  <si>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</si>
  <si>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</si>
  <si>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</si>
  <si>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</si>
  <si>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</si>
  <si>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</si>
  <si>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</si>
  <si>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</si>
  <si>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</si>
  <si>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</si>
  <si>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</si>
  <si>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</si>
  <si>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</si>
  <si>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</si>
  <si>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</si>
  <si>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</si>
  <si>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</si>
  <si>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</si>
  <si>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</si>
  <si>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</si>
  <si>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</si>
  <si>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</si>
  <si>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2022/04 Abril</t>
  </si>
  <si>
    <t>2022/05 Mayo</t>
  </si>
  <si>
    <t>2.6.4-HEHÍCULOS Y EQUIPOS DE TRANSPORTE, TRACCIÓN Y ELVACIÓN</t>
  </si>
  <si>
    <t>2022/06 Junio</t>
  </si>
  <si>
    <t>2022/07 Julio</t>
  </si>
  <si>
    <t>Fecha de Carga 06/09/2022 09:19:39</t>
  </si>
  <si>
    <t>2022/08 Agosto</t>
  </si>
  <si>
    <t>2.6.9 EDIFICIOS, ESTRUCTURAS, TIERRAS, TERRENOS Y OBJETOS DE VALOR</t>
  </si>
  <si>
    <t>Fecha de registro: hasta el [06] de Septiembre [ del [2022]</t>
  </si>
  <si>
    <t>Fecha de imputación: hasta el [31] de [Agosto]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</si>
</sst>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3" fontId="5" fillId="0" borderId="0" xfId="1" applyFont="1" applyFill="1" applyAlignment="1">
      <alignment horizontal="right"/>
    </xf>
    <xf numFmtId="0" fontId="15" fillId="4" borderId="2" xfId="0" applyFont="1" applyFill="1" applyBorder="1" applyAlignment="1">
      <alignment horizontal="left" vertical="center" wrapText="1"/>
    </xf>
    <xf numFmtId="0" fontId="4" fillId="0" borderId="0" xfId="0" applyFont="1"/>
    <xf numFmtId="43" fontId="13" fillId="0" borderId="0" xfId="1" applyFont="1"/>
    <xf numFmtId="0" fontId="15" fillId="0" borderId="0" xfId="0" applyFont="1" applyFill="1" applyBorder="1" applyAlignment="1">
      <alignment horizontal="left" vertical="center" wrapText="1"/>
    </xf>
    <xf numFmtId="43" fontId="15" fillId="0" borderId="0" xfId="1" applyFont="1" applyFill="1" applyBorder="1" applyAlignment="1">
      <alignment horizontal="left" vertical="center" wrapText="1"/>
    </xf>
    <xf numFmtId="0" fontId="6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293158</xdr:colOff>
      <xdr:row>0</xdr:row>
      <xdr:rowOff>209549</xdr:rowOff>
    </xdr:from>
    <xdr:to>
      <xdr:col>1</xdr:col>
      <xdr:colOff>2712508</xdr:colOff>
      <xdr:row>3</xdr:row>
      <xdr:rowOff>169332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" y="410632"/>
          <a:ext cx="2419350" cy="76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351367</xdr:colOff>
      <xdr:row>0</xdr:row>
      <xdr:rowOff>62440</xdr:rowOff>
    </xdr:from>
    <xdr:to>
      <xdr:col>11</xdr:col>
      <xdr:colOff>1413933</xdr:colOff>
      <xdr:row>3</xdr:row>
      <xdr:rowOff>84665</xdr:rowOff>
    </xdr:to>
    <xdr:pic>
      <xdr:nvPicPr>
        <xdr:cNvPr id="4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263523"/>
          <a:ext cx="2597150" cy="82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5"/>
  <sheetViews>
    <sheetView tabSelected="1" topLeftCell="A55" zoomScale="90" zoomScaleNormal="90" workbookViewId="0">
      <selection activeCell="B74" sqref="B74"/>
    </sheetView>
  </sheetViews>
  <sheetFormatPr baseColWidth="10" defaultColWidth="9.140625" defaultRowHeight="15.75" x14ac:dyDescent="0.25"/>
  <cols>
    <col min="1" max="1" width="2.42578125" customWidth="1"/>
    <col min="2" max="2" width="64.140625" style="5" customWidth="1"/>
    <col min="3" max="3" width="23" style="3" bestFit="1" customWidth="1"/>
    <col min="4" max="4" width="23" style="3" customWidth="1"/>
    <col min="5" max="5" width="20.7109375" style="3" bestFit="1" customWidth="1"/>
    <col min="6" max="7" width="20.7109375" customWidth="1"/>
    <col min="8" max="8" width="20.7109375" bestFit="1" customWidth="1"/>
    <col min="9" max="10" width="20.7109375" customWidth="1"/>
    <col min="11" max="12" width="23" bestFit="1" customWidth="1"/>
  </cols>
  <sheetData>
    <row r="1" spans="2:12" s="7" customFormat="1" ht="9.75" customHeight="1" x14ac:dyDescent="0.25">
      <c r="C1" s="8"/>
    </row>
    <row r="2" spans="2:12" s="9" customFormat="1" ht="22.5" customHeight="1" x14ac:dyDescent="0.35">
      <c r="B2" s="39" t="s">
        <v>75</v>
      </c>
      <c r="C2" s="39"/>
      <c r="D2" s="39"/>
      <c r="E2" s="39"/>
      <c r="F2" s="39"/>
      <c r="G2" s="39"/>
      <c r="H2" s="39"/>
      <c r="I2" s="39"/>
      <c r="J2" s="39"/>
      <c r="K2" s="39"/>
    </row>
    <row r="3" spans="2:12" s="9" customFormat="1" ht="22.5" customHeight="1" x14ac:dyDescent="0.35">
      <c r="B3" s="41" t="s">
        <v>76</v>
      </c>
      <c r="C3" s="41"/>
      <c r="D3" s="41"/>
      <c r="E3" s="41"/>
      <c r="F3" s="41"/>
      <c r="G3" s="41"/>
      <c r="H3" s="41"/>
      <c r="I3" s="41"/>
      <c r="J3" s="41"/>
      <c r="K3" s="41"/>
    </row>
    <row r="4" spans="2:12" s="9" customFormat="1" ht="18.75" customHeight="1" x14ac:dyDescent="0.35">
      <c r="B4" s="39" t="s">
        <v>112</v>
      </c>
      <c r="C4" s="39"/>
      <c r="D4" s="39"/>
      <c r="E4" s="39"/>
      <c r="F4" s="39"/>
      <c r="G4" s="39"/>
      <c r="H4" s="39"/>
      <c r="I4" s="39"/>
      <c r="J4" s="39"/>
      <c r="K4" s="39"/>
    </row>
    <row r="5" spans="2:12" s="9" customFormat="1" ht="18" customHeight="1" x14ac:dyDescent="0.35">
      <c r="B5" s="40" t="s">
        <v>77</v>
      </c>
      <c r="C5" s="40"/>
      <c r="D5" s="40"/>
      <c r="E5" s="40"/>
      <c r="F5" s="40"/>
      <c r="G5" s="40"/>
      <c r="H5" s="40"/>
      <c r="I5" s="40"/>
      <c r="J5" s="40"/>
      <c r="K5" s="40"/>
    </row>
    <row r="6" spans="2:12" s="9" customFormat="1" ht="18.75" customHeight="1" x14ac:dyDescent="0.35">
      <c r="B6" s="42" t="s">
        <v>78</v>
      </c>
      <c r="C6" s="42"/>
      <c r="D6" s="42"/>
      <c r="E6" s="42"/>
      <c r="F6" s="42"/>
      <c r="G6" s="42"/>
      <c r="H6" s="42"/>
      <c r="I6" s="42"/>
      <c r="J6" s="42"/>
      <c r="K6" s="42"/>
    </row>
    <row r="7" spans="2:12" s="10" customFormat="1" ht="20.25" x14ac:dyDescent="0.3">
      <c r="B7" s="37" t="s">
        <v>113</v>
      </c>
      <c r="C7" s="37"/>
      <c r="D7" s="37"/>
      <c r="E7" s="37"/>
    </row>
    <row r="8" spans="2:12" s="10" customFormat="1" ht="20.25" x14ac:dyDescent="0.3">
      <c r="B8" s="33" t="s">
        <v>120</v>
      </c>
      <c r="C8" s="25"/>
      <c r="D8" s="34"/>
      <c r="E8" s="34"/>
    </row>
    <row r="9" spans="2:12" ht="37.5" x14ac:dyDescent="0.3">
      <c r="B9" s="31"/>
      <c r="C9" s="32"/>
      <c r="D9" s="32"/>
      <c r="E9" s="13" t="s">
        <v>3</v>
      </c>
      <c r="F9" s="13" t="s">
        <v>111</v>
      </c>
      <c r="G9" s="13" t="s">
        <v>114</v>
      </c>
      <c r="H9" s="13" t="s">
        <v>115</v>
      </c>
      <c r="I9" s="13" t="s">
        <v>116</v>
      </c>
      <c r="J9" s="13" t="s">
        <v>118</v>
      </c>
      <c r="K9" s="13" t="s">
        <v>119</v>
      </c>
      <c r="L9" s="13" t="s">
        <v>121</v>
      </c>
    </row>
    <row r="10" spans="2:12" ht="37.5" x14ac:dyDescent="0.25">
      <c r="B10" s="12" t="s">
        <v>0</v>
      </c>
      <c r="C10" s="13" t="s">
        <v>1</v>
      </c>
      <c r="D10" s="13" t="s">
        <v>2</v>
      </c>
      <c r="E10" s="13" t="s">
        <v>1</v>
      </c>
      <c r="F10" s="13" t="s">
        <v>1</v>
      </c>
      <c r="G10" s="13" t="s">
        <v>1</v>
      </c>
      <c r="H10" s="13" t="s">
        <v>1</v>
      </c>
      <c r="I10" s="13" t="s">
        <v>1</v>
      </c>
      <c r="J10" s="13" t="s">
        <v>1</v>
      </c>
      <c r="K10" s="13" t="s">
        <v>1</v>
      </c>
      <c r="L10" s="13" t="s">
        <v>1</v>
      </c>
    </row>
    <row r="11" spans="2:12" s="47" customFormat="1" x14ac:dyDescent="0.25">
      <c r="B11" s="46" t="s">
        <v>4</v>
      </c>
      <c r="C11" s="24">
        <f>SUM(E11:L11)</f>
        <v>6418251063.3500004</v>
      </c>
      <c r="D11" s="24">
        <f t="shared" ref="D11:D13" si="0">D12</f>
        <v>9433893315.6800003</v>
      </c>
      <c r="E11" s="24">
        <f t="shared" ref="E11:L14" si="1">E12</f>
        <v>228409881.50999999</v>
      </c>
      <c r="F11" s="24">
        <f t="shared" si="1"/>
        <v>875020936.49000001</v>
      </c>
      <c r="G11" s="24">
        <f t="shared" si="1"/>
        <v>881585118.74000001</v>
      </c>
      <c r="H11" s="24">
        <f t="shared" si="1"/>
        <v>706476611.97000003</v>
      </c>
      <c r="I11" s="24">
        <f t="shared" si="1"/>
        <v>843062276.66999996</v>
      </c>
      <c r="J11" s="24">
        <f t="shared" si="1"/>
        <v>710183166.54999995</v>
      </c>
      <c r="K11" s="24">
        <f t="shared" si="1"/>
        <v>1040038714.42</v>
      </c>
      <c r="L11" s="24">
        <f t="shared" si="1"/>
        <v>1133474357</v>
      </c>
    </row>
    <row r="12" spans="2:12" x14ac:dyDescent="0.25">
      <c r="B12" s="6" t="s">
        <v>5</v>
      </c>
      <c r="C12" s="4">
        <f t="shared" ref="C12:C66" si="2">SUM(E12:L12)</f>
        <v>6418251063.3500004</v>
      </c>
      <c r="D12" s="4">
        <f t="shared" si="0"/>
        <v>9433893315.6800003</v>
      </c>
      <c r="E12" s="4">
        <f t="shared" si="1"/>
        <v>228409881.50999999</v>
      </c>
      <c r="F12" s="4">
        <f t="shared" si="1"/>
        <v>875020936.49000001</v>
      </c>
      <c r="G12" s="4">
        <f t="shared" si="1"/>
        <v>881585118.74000001</v>
      </c>
      <c r="H12" s="4">
        <f t="shared" si="1"/>
        <v>706476611.97000003</v>
      </c>
      <c r="I12" s="4">
        <f t="shared" si="1"/>
        <v>843062276.66999996</v>
      </c>
      <c r="J12" s="4">
        <f t="shared" si="1"/>
        <v>710183166.54999995</v>
      </c>
      <c r="K12" s="4">
        <f t="shared" si="1"/>
        <v>1040038714.42</v>
      </c>
      <c r="L12" s="4">
        <f t="shared" si="1"/>
        <v>1133474357</v>
      </c>
    </row>
    <row r="13" spans="2:12" x14ac:dyDescent="0.25">
      <c r="B13" s="6" t="s">
        <v>6</v>
      </c>
      <c r="C13" s="4">
        <f t="shared" si="2"/>
        <v>6418251063.3500004</v>
      </c>
      <c r="D13" s="4">
        <f t="shared" si="0"/>
        <v>9433893315.6800003</v>
      </c>
      <c r="E13" s="4">
        <f t="shared" si="1"/>
        <v>228409881.50999999</v>
      </c>
      <c r="F13" s="4">
        <f t="shared" si="1"/>
        <v>875020936.49000001</v>
      </c>
      <c r="G13" s="4">
        <f t="shared" si="1"/>
        <v>881585118.74000001</v>
      </c>
      <c r="H13" s="4">
        <f t="shared" si="1"/>
        <v>706476611.97000003</v>
      </c>
      <c r="I13" s="4">
        <f t="shared" si="1"/>
        <v>843062276.66999996</v>
      </c>
      <c r="J13" s="4">
        <f t="shared" si="1"/>
        <v>710183166.54999995</v>
      </c>
      <c r="K13" s="4">
        <f t="shared" si="1"/>
        <v>1040038714.42</v>
      </c>
      <c r="L13" s="4">
        <f t="shared" si="1"/>
        <v>1133474357</v>
      </c>
    </row>
    <row r="14" spans="2:12" x14ac:dyDescent="0.25">
      <c r="B14" s="6" t="s">
        <v>7</v>
      </c>
      <c r="C14" s="4">
        <f t="shared" si="2"/>
        <v>6418251063.3500004</v>
      </c>
      <c r="D14" s="4">
        <f>D15</f>
        <v>9433893315.6800003</v>
      </c>
      <c r="E14" s="4">
        <f t="shared" si="1"/>
        <v>228409881.50999999</v>
      </c>
      <c r="F14" s="4">
        <f t="shared" si="1"/>
        <v>875020936.49000001</v>
      </c>
      <c r="G14" s="4">
        <f t="shared" si="1"/>
        <v>881585118.74000001</v>
      </c>
      <c r="H14" s="4">
        <f t="shared" si="1"/>
        <v>706476611.97000003</v>
      </c>
      <c r="I14" s="4">
        <f t="shared" si="1"/>
        <v>843062276.66999996</v>
      </c>
      <c r="J14" s="4">
        <f t="shared" si="1"/>
        <v>710183166.54999995</v>
      </c>
      <c r="K14" s="4">
        <f t="shared" si="1"/>
        <v>1040038714.42</v>
      </c>
      <c r="L14" s="4">
        <f t="shared" si="1"/>
        <v>1133474357</v>
      </c>
    </row>
    <row r="15" spans="2:12" s="47" customFormat="1" x14ac:dyDescent="0.25">
      <c r="B15" s="46" t="s">
        <v>8</v>
      </c>
      <c r="C15" s="24">
        <f t="shared" si="2"/>
        <v>6418251063.3500004</v>
      </c>
      <c r="D15" s="24">
        <f>D16+D20+D30+D47+D55+D64</f>
        <v>9433893315.6800003</v>
      </c>
      <c r="E15" s="24">
        <f>E16+E20+E30+E39+E47+E55+E64</f>
        <v>228409881.50999999</v>
      </c>
      <c r="F15" s="24">
        <f>F16+F20+F30+F39+F47+F55+F64</f>
        <v>875020936.49000001</v>
      </c>
      <c r="G15" s="24">
        <f>G16+G20+G30+G39+G47+G55+G64</f>
        <v>881585118.74000001</v>
      </c>
      <c r="H15" s="24">
        <f>H16+H20+H30+H39+H47+H55+H64</f>
        <v>706476611.97000003</v>
      </c>
      <c r="I15" s="24">
        <f>I16+I20+I30+I39+I47+I55+I64</f>
        <v>843062276.66999996</v>
      </c>
      <c r="J15" s="24">
        <f>J16+J20+J30+J39+J47+J55+J64</f>
        <v>710183166.54999995</v>
      </c>
      <c r="K15" s="24">
        <f>K16+K20+K30+K39+K47+K55+K64</f>
        <v>1040038714.42</v>
      </c>
      <c r="L15" s="24">
        <f>L16+L20+L30+L39+L47+L55+L64</f>
        <v>1133474357</v>
      </c>
    </row>
    <row r="16" spans="2:12" s="47" customFormat="1" x14ac:dyDescent="0.25">
      <c r="B16" s="46" t="s">
        <v>9</v>
      </c>
      <c r="C16" s="24">
        <f t="shared" si="2"/>
        <v>645858805.5999999</v>
      </c>
      <c r="D16" s="24">
        <f>D17+D18+D19</f>
        <v>1125270500</v>
      </c>
      <c r="E16" s="24">
        <f t="shared" ref="E16:L16" si="3">E17+E18+E19</f>
        <v>75526557.200000003</v>
      </c>
      <c r="F16" s="24">
        <f t="shared" si="3"/>
        <v>76109881.390000001</v>
      </c>
      <c r="G16" s="24">
        <f t="shared" si="3"/>
        <v>79856201.239999995</v>
      </c>
      <c r="H16" s="24">
        <f t="shared" si="3"/>
        <v>94293679.719999999</v>
      </c>
      <c r="I16" s="24">
        <f t="shared" si="3"/>
        <v>77379131.749999985</v>
      </c>
      <c r="J16" s="24">
        <f t="shared" si="3"/>
        <v>81758471.510000005</v>
      </c>
      <c r="K16" s="24">
        <f t="shared" si="3"/>
        <v>78432990.74000001</v>
      </c>
      <c r="L16" s="24">
        <f t="shared" si="3"/>
        <v>82501892.049999997</v>
      </c>
    </row>
    <row r="17" spans="2:12" x14ac:dyDescent="0.25">
      <c r="B17" s="6" t="s">
        <v>10</v>
      </c>
      <c r="C17" s="4">
        <f t="shared" si="2"/>
        <v>549427678.21000004</v>
      </c>
      <c r="D17" s="4">
        <v>908133036.27999997</v>
      </c>
      <c r="E17" s="4">
        <v>63784112.539999999</v>
      </c>
      <c r="F17" s="4">
        <v>64069375.479999997</v>
      </c>
      <c r="G17" s="4">
        <v>67728630.950000003</v>
      </c>
      <c r="H17" s="4">
        <v>82434079.790000007</v>
      </c>
      <c r="I17" s="4">
        <v>65559101.909999996</v>
      </c>
      <c r="J17" s="4">
        <v>70054409.640000001</v>
      </c>
      <c r="K17" s="4">
        <v>65096864.590000004</v>
      </c>
      <c r="L17" s="4">
        <v>70701103.310000002</v>
      </c>
    </row>
    <row r="18" spans="2:12" x14ac:dyDescent="0.25">
      <c r="B18" s="6" t="s">
        <v>11</v>
      </c>
      <c r="C18" s="4">
        <f t="shared" si="2"/>
        <v>18744355.549999997</v>
      </c>
      <c r="D18" s="4">
        <v>93346698</v>
      </c>
      <c r="E18" s="4">
        <v>1982820</v>
      </c>
      <c r="F18" s="4">
        <v>2368361.67</v>
      </c>
      <c r="G18" s="4">
        <v>2446942.71</v>
      </c>
      <c r="H18" s="4">
        <v>1992334.38</v>
      </c>
      <c r="I18" s="4">
        <v>2063791.85</v>
      </c>
      <c r="J18" s="4">
        <v>2037476.36</v>
      </c>
      <c r="K18" s="4">
        <v>3698456.51</v>
      </c>
      <c r="L18" s="4">
        <v>2154172.0699999998</v>
      </c>
    </row>
    <row r="19" spans="2:12" x14ac:dyDescent="0.25">
      <c r="B19" s="6" t="s">
        <v>12</v>
      </c>
      <c r="C19" s="4">
        <f t="shared" si="2"/>
        <v>77686771.840000004</v>
      </c>
      <c r="D19" s="4">
        <v>123790765.72</v>
      </c>
      <c r="E19" s="4">
        <v>9759624.6600000001</v>
      </c>
      <c r="F19" s="4">
        <v>9672144.2400000002</v>
      </c>
      <c r="G19" s="4">
        <v>9680627.5800000001</v>
      </c>
      <c r="H19" s="4">
        <v>9867265.5500000007</v>
      </c>
      <c r="I19" s="4">
        <v>9756237.9900000002</v>
      </c>
      <c r="J19" s="4">
        <v>9666585.5099999998</v>
      </c>
      <c r="K19" s="4">
        <v>9637669.6400000006</v>
      </c>
      <c r="L19" s="4">
        <v>9646616.6699999999</v>
      </c>
    </row>
    <row r="20" spans="2:12" s="47" customFormat="1" x14ac:dyDescent="0.25">
      <c r="B20" s="46" t="s">
        <v>13</v>
      </c>
      <c r="C20" s="24">
        <f t="shared" si="2"/>
        <v>239783561.32999998</v>
      </c>
      <c r="D20" s="24">
        <f>D21+D22+D23+D24+D25+D26+D27+D28+D29</f>
        <v>405585640.60000002</v>
      </c>
      <c r="E20" s="24">
        <f t="shared" ref="E20:L20" si="4">E21+E22+E23+E24+E25+E26+E27+E28+E29</f>
        <v>12706666.969999999</v>
      </c>
      <c r="F20" s="24">
        <f t="shared" si="4"/>
        <v>25507806.909999996</v>
      </c>
      <c r="G20" s="24">
        <f t="shared" si="4"/>
        <v>45782928.119999997</v>
      </c>
      <c r="H20" s="24">
        <f t="shared" si="4"/>
        <v>27722069.359999999</v>
      </c>
      <c r="I20" s="24">
        <f t="shared" si="4"/>
        <v>34288509.169999994</v>
      </c>
      <c r="J20" s="24">
        <f t="shared" si="4"/>
        <v>27809989.919999998</v>
      </c>
      <c r="K20" s="24">
        <f t="shared" si="4"/>
        <v>36163503.630000003</v>
      </c>
      <c r="L20" s="24">
        <f t="shared" si="4"/>
        <v>29802087.249999996</v>
      </c>
    </row>
    <row r="21" spans="2:12" x14ac:dyDescent="0.25">
      <c r="B21" s="6" t="s">
        <v>14</v>
      </c>
      <c r="C21" s="4">
        <f t="shared" si="2"/>
        <v>46859657.549999997</v>
      </c>
      <c r="D21" s="4">
        <v>66080000</v>
      </c>
      <c r="E21" s="4">
        <v>4700368.91</v>
      </c>
      <c r="F21" s="4">
        <v>5371574.1500000004</v>
      </c>
      <c r="G21" s="4">
        <v>6087367.1200000001</v>
      </c>
      <c r="H21" s="4">
        <v>4974289.4000000004</v>
      </c>
      <c r="I21" s="4">
        <v>5655325.8099999996</v>
      </c>
      <c r="J21" s="4">
        <v>6668901.2000000002</v>
      </c>
      <c r="K21" s="4">
        <v>6931348.6699999999</v>
      </c>
      <c r="L21" s="4">
        <v>6470482.29</v>
      </c>
    </row>
    <row r="22" spans="2:12" x14ac:dyDescent="0.25">
      <c r="B22" s="6" t="s">
        <v>15</v>
      </c>
      <c r="C22" s="4">
        <f t="shared" si="2"/>
        <v>2533179.0099999998</v>
      </c>
      <c r="D22" s="4">
        <f>6371865+12313707</f>
        <v>18685572</v>
      </c>
      <c r="E22" s="4">
        <v>0</v>
      </c>
      <c r="F22" s="4">
        <v>166026</v>
      </c>
      <c r="G22" s="4">
        <v>1175412.1599999999</v>
      </c>
      <c r="H22" s="4">
        <v>294273.71000000002</v>
      </c>
      <c r="I22" s="4">
        <v>298068</v>
      </c>
      <c r="J22" s="4">
        <v>318748.68</v>
      </c>
      <c r="K22" s="4">
        <v>192879.26</v>
      </c>
      <c r="L22" s="4">
        <v>87771.199999999997</v>
      </c>
    </row>
    <row r="23" spans="2:12" x14ac:dyDescent="0.25">
      <c r="B23" s="6" t="s">
        <v>16</v>
      </c>
      <c r="C23" s="4">
        <f t="shared" si="2"/>
        <v>5187204.8</v>
      </c>
      <c r="D23" s="4">
        <v>5197600</v>
      </c>
      <c r="E23" s="4">
        <v>0</v>
      </c>
      <c r="F23" s="4">
        <v>0</v>
      </c>
      <c r="G23" s="4">
        <v>0</v>
      </c>
      <c r="H23" s="4">
        <v>0</v>
      </c>
      <c r="I23" s="4">
        <v>1700000</v>
      </c>
      <c r="J23" s="4">
        <v>0</v>
      </c>
      <c r="K23" s="4">
        <v>0</v>
      </c>
      <c r="L23" s="4">
        <v>3487204.8</v>
      </c>
    </row>
    <row r="24" spans="2:12" x14ac:dyDescent="0.25">
      <c r="B24" s="6" t="s">
        <v>17</v>
      </c>
      <c r="C24" s="4">
        <f t="shared" si="2"/>
        <v>475660</v>
      </c>
      <c r="D24" s="4">
        <v>1495000</v>
      </c>
      <c r="E24" s="4">
        <v>0</v>
      </c>
      <c r="F24" s="4">
        <v>0</v>
      </c>
      <c r="G24" s="4">
        <v>0</v>
      </c>
      <c r="H24" s="4"/>
      <c r="I24" s="4">
        <v>285000</v>
      </c>
      <c r="J24" s="4">
        <v>0</v>
      </c>
      <c r="K24" s="4">
        <v>0</v>
      </c>
      <c r="L24" s="4">
        <v>190660</v>
      </c>
    </row>
    <row r="25" spans="2:12" x14ac:dyDescent="0.25">
      <c r="B25" s="6" t="s">
        <v>18</v>
      </c>
      <c r="C25" s="4">
        <f t="shared" si="2"/>
        <v>92675708.819999993</v>
      </c>
      <c r="D25" s="4">
        <v>131165002.44</v>
      </c>
      <c r="E25" s="4">
        <v>4530607.93</v>
      </c>
      <c r="F25" s="4">
        <v>14824416.859999999</v>
      </c>
      <c r="G25" s="4">
        <v>20772434.859999999</v>
      </c>
      <c r="H25" s="4">
        <v>14461856.1</v>
      </c>
      <c r="I25" s="4">
        <v>17674657.789999999</v>
      </c>
      <c r="J25" s="4">
        <v>6433389.4299999997</v>
      </c>
      <c r="K25" s="4">
        <v>6194655.8799999999</v>
      </c>
      <c r="L25" s="4">
        <v>7783689.9699999997</v>
      </c>
    </row>
    <row r="26" spans="2:12" x14ac:dyDescent="0.25">
      <c r="B26" s="6" t="s">
        <v>19</v>
      </c>
      <c r="C26" s="4">
        <f t="shared" si="2"/>
        <v>27017924.799999997</v>
      </c>
      <c r="D26" s="4">
        <f>28024300.36+10000000</f>
        <v>38024300.359999999</v>
      </c>
      <c r="E26" s="4">
        <v>354316.53</v>
      </c>
      <c r="F26" s="4">
        <v>482290.53</v>
      </c>
      <c r="G26" s="4">
        <v>546231.19999999995</v>
      </c>
      <c r="H26" s="4">
        <v>5217299.17</v>
      </c>
      <c r="I26" s="4">
        <v>3574709.79</v>
      </c>
      <c r="J26" s="4">
        <v>3666136.11</v>
      </c>
      <c r="K26" s="4">
        <v>6538702.7599999998</v>
      </c>
      <c r="L26" s="4">
        <v>6638238.71</v>
      </c>
    </row>
    <row r="27" spans="2:12" ht="31.5" x14ac:dyDescent="0.25">
      <c r="B27" s="6" t="s">
        <v>20</v>
      </c>
      <c r="C27" s="4">
        <f t="shared" si="2"/>
        <v>6704503.3899999987</v>
      </c>
      <c r="D27" s="4">
        <f>24406356+6000000</f>
        <v>30406356</v>
      </c>
      <c r="E27" s="4">
        <v>0</v>
      </c>
      <c r="F27" s="4">
        <v>199263.97</v>
      </c>
      <c r="G27" s="4">
        <v>673902.1</v>
      </c>
      <c r="H27" s="4">
        <v>35314.559999999998</v>
      </c>
      <c r="I27" s="4">
        <v>1447911.41</v>
      </c>
      <c r="J27" s="4">
        <v>567823.30000000005</v>
      </c>
      <c r="K27" s="4">
        <v>1550071.19</v>
      </c>
      <c r="L27" s="4">
        <v>2230216.86</v>
      </c>
    </row>
    <row r="28" spans="2:12" ht="31.5" x14ac:dyDescent="0.25">
      <c r="B28" s="6" t="s">
        <v>21</v>
      </c>
      <c r="C28" s="4">
        <f t="shared" si="2"/>
        <v>34598286.200000003</v>
      </c>
      <c r="D28" s="4">
        <v>73279481.799999997</v>
      </c>
      <c r="E28" s="4">
        <v>17360</v>
      </c>
      <c r="F28" s="4">
        <v>4277972.4000000004</v>
      </c>
      <c r="G28" s="4">
        <v>10830269.279999999</v>
      </c>
      <c r="H28" s="4">
        <v>2101836.42</v>
      </c>
      <c r="I28" s="4">
        <v>2537169.9700000002</v>
      </c>
      <c r="J28" s="4">
        <v>1076548.7</v>
      </c>
      <c r="K28" s="4">
        <v>11130775.25</v>
      </c>
      <c r="L28" s="4">
        <v>2626354.1800000002</v>
      </c>
    </row>
    <row r="29" spans="2:12" x14ac:dyDescent="0.25">
      <c r="B29" s="6" t="s">
        <v>22</v>
      </c>
      <c r="C29" s="4">
        <f t="shared" si="2"/>
        <v>23731436.759999998</v>
      </c>
      <c r="D29" s="4">
        <v>41252328</v>
      </c>
      <c r="E29" s="4">
        <v>3104013.6</v>
      </c>
      <c r="F29" s="4">
        <v>186263</v>
      </c>
      <c r="G29" s="4">
        <v>5697311.4000000004</v>
      </c>
      <c r="H29" s="4">
        <v>637200</v>
      </c>
      <c r="I29" s="4">
        <v>1115666.3999999999</v>
      </c>
      <c r="J29" s="4">
        <v>9078442.5</v>
      </c>
      <c r="K29" s="4">
        <v>3625070.62</v>
      </c>
      <c r="L29" s="4">
        <v>287469.24</v>
      </c>
    </row>
    <row r="30" spans="2:12" s="47" customFormat="1" x14ac:dyDescent="0.25">
      <c r="B30" s="46" t="s">
        <v>23</v>
      </c>
      <c r="C30" s="24">
        <f t="shared" si="2"/>
        <v>5500983712.999999</v>
      </c>
      <c r="D30" s="24">
        <f t="shared" ref="D30:L30" si="5">SUM(D31:D38)</f>
        <v>7765695777.4800005</v>
      </c>
      <c r="E30" s="24">
        <f t="shared" si="5"/>
        <v>140176657.33999997</v>
      </c>
      <c r="F30" s="24">
        <f t="shared" si="5"/>
        <v>769404173.75</v>
      </c>
      <c r="G30" s="24">
        <f t="shared" si="5"/>
        <v>753441602.13</v>
      </c>
      <c r="H30" s="24">
        <f t="shared" si="5"/>
        <v>579017927.79999995</v>
      </c>
      <c r="I30" s="24">
        <f t="shared" si="5"/>
        <v>724556696.38999999</v>
      </c>
      <c r="J30" s="24">
        <f t="shared" si="5"/>
        <v>592622390.87</v>
      </c>
      <c r="K30" s="24">
        <f t="shared" si="5"/>
        <v>920864707.68999994</v>
      </c>
      <c r="L30" s="24">
        <f t="shared" si="5"/>
        <v>1020899557.03</v>
      </c>
    </row>
    <row r="31" spans="2:12" x14ac:dyDescent="0.25">
      <c r="B31" s="6" t="s">
        <v>24</v>
      </c>
      <c r="C31" s="4">
        <f t="shared" si="2"/>
        <v>3507813.05</v>
      </c>
      <c r="D31" s="4">
        <v>4798204</v>
      </c>
      <c r="E31" s="4">
        <v>0</v>
      </c>
      <c r="F31" s="4">
        <v>234010</v>
      </c>
      <c r="G31" s="4">
        <v>1400310.92</v>
      </c>
      <c r="H31" s="4">
        <v>1160838</v>
      </c>
      <c r="I31" s="4">
        <v>7891.35</v>
      </c>
      <c r="J31" s="4">
        <v>0</v>
      </c>
      <c r="K31" s="4">
        <v>669822.98</v>
      </c>
      <c r="L31" s="4">
        <v>34939.800000000003</v>
      </c>
    </row>
    <row r="32" spans="2:12" x14ac:dyDescent="0.25">
      <c r="B32" s="6" t="s">
        <v>25</v>
      </c>
      <c r="C32" s="4">
        <f t="shared" si="2"/>
        <v>600184.10000000009</v>
      </c>
      <c r="D32" s="4">
        <v>5781326.5999999996</v>
      </c>
      <c r="E32" s="4">
        <v>0</v>
      </c>
      <c r="F32" s="4">
        <v>0</v>
      </c>
      <c r="G32" s="4">
        <v>62658</v>
      </c>
      <c r="H32" s="4">
        <v>0</v>
      </c>
      <c r="I32" s="4">
        <v>268371.88</v>
      </c>
      <c r="J32" s="4">
        <v>150257.42000000001</v>
      </c>
      <c r="K32" s="4">
        <v>4248</v>
      </c>
      <c r="L32" s="4">
        <v>114648.8</v>
      </c>
    </row>
    <row r="33" spans="2:12" x14ac:dyDescent="0.25">
      <c r="B33" s="6" t="s">
        <v>26</v>
      </c>
      <c r="C33" s="4">
        <f t="shared" si="2"/>
        <v>7063337.2300000004</v>
      </c>
      <c r="D33" s="4">
        <v>9257754.4000000004</v>
      </c>
      <c r="E33" s="4">
        <v>0</v>
      </c>
      <c r="F33" s="4">
        <v>0</v>
      </c>
      <c r="G33" s="4">
        <v>1764244.67</v>
      </c>
      <c r="H33" s="4">
        <v>0</v>
      </c>
      <c r="I33" s="4">
        <v>1224696.06</v>
      </c>
      <c r="J33" s="4">
        <v>14868</v>
      </c>
      <c r="K33" s="4">
        <v>2908910.5</v>
      </c>
      <c r="L33" s="4">
        <v>1150618</v>
      </c>
    </row>
    <row r="34" spans="2:12" ht="15" customHeight="1" x14ac:dyDescent="0.25">
      <c r="B34" s="6" t="s">
        <v>27</v>
      </c>
      <c r="C34" s="4">
        <f t="shared" si="2"/>
        <v>3765186572.0099998</v>
      </c>
      <c r="D34" s="4">
        <v>5369491858.1000004</v>
      </c>
      <c r="E34" s="4">
        <v>103800034.02</v>
      </c>
      <c r="F34" s="4">
        <v>602237114.5</v>
      </c>
      <c r="G34" s="4">
        <v>492453485.49000001</v>
      </c>
      <c r="H34" s="4">
        <v>481000598.04000002</v>
      </c>
      <c r="I34" s="4">
        <v>485327585.45999998</v>
      </c>
      <c r="J34" s="4">
        <v>491384820.72000003</v>
      </c>
      <c r="K34" s="4">
        <v>401652673.11000001</v>
      </c>
      <c r="L34" s="4">
        <v>707330260.66999996</v>
      </c>
    </row>
    <row r="35" spans="2:12" x14ac:dyDescent="0.25">
      <c r="B35" s="6" t="s">
        <v>28</v>
      </c>
      <c r="C35" s="4">
        <f t="shared" si="2"/>
        <v>6632104.3499999996</v>
      </c>
      <c r="D35" s="4">
        <v>13674666.130000001</v>
      </c>
      <c r="E35" s="4">
        <v>0</v>
      </c>
      <c r="F35" s="4">
        <v>649543.98</v>
      </c>
      <c r="G35" s="4">
        <v>81124.490000000005</v>
      </c>
      <c r="H35" s="4">
        <v>4958624.47</v>
      </c>
      <c r="I35" s="4">
        <v>187077.2</v>
      </c>
      <c r="J35" s="4">
        <v>23600</v>
      </c>
      <c r="K35" s="4">
        <v>210900.46</v>
      </c>
      <c r="L35" s="4">
        <v>521233.75</v>
      </c>
    </row>
    <row r="36" spans="2:12" x14ac:dyDescent="0.25">
      <c r="B36" s="6" t="s">
        <v>29</v>
      </c>
      <c r="C36" s="4">
        <f t="shared" si="2"/>
        <v>1053952.18</v>
      </c>
      <c r="D36" s="4">
        <v>1956463.8</v>
      </c>
      <c r="E36" s="4">
        <v>0</v>
      </c>
      <c r="F36" s="4">
        <v>0</v>
      </c>
      <c r="G36" s="4">
        <v>14703.74</v>
      </c>
      <c r="H36" s="4">
        <v>855939.83</v>
      </c>
      <c r="I36" s="4">
        <v>172706.23</v>
      </c>
      <c r="J36" s="4">
        <v>110005.03</v>
      </c>
      <c r="K36" s="4"/>
      <c r="L36" s="4">
        <v>-99402.65</v>
      </c>
    </row>
    <row r="37" spans="2:12" ht="31.5" x14ac:dyDescent="0.25">
      <c r="B37" s="6" t="s">
        <v>30</v>
      </c>
      <c r="C37" s="4">
        <f t="shared" si="2"/>
        <v>565486087.22000003</v>
      </c>
      <c r="D37" s="4">
        <v>709142105.77999997</v>
      </c>
      <c r="E37" s="4">
        <v>2052830.1</v>
      </c>
      <c r="F37" s="4">
        <v>1059967.3799999999</v>
      </c>
      <c r="G37" s="4">
        <v>9714291.7200000007</v>
      </c>
      <c r="H37" s="4">
        <v>1204167.02</v>
      </c>
      <c r="I37" s="4">
        <v>18488727.190000001</v>
      </c>
      <c r="J37" s="4">
        <v>119630.69</v>
      </c>
      <c r="K37" s="4">
        <v>282886990.01999998</v>
      </c>
      <c r="L37" s="4">
        <v>249959483.09999999</v>
      </c>
    </row>
    <row r="38" spans="2:12" x14ac:dyDescent="0.25">
      <c r="B38" s="6" t="s">
        <v>31</v>
      </c>
      <c r="C38" s="4">
        <f t="shared" si="2"/>
        <v>1151453662.8599999</v>
      </c>
      <c r="D38" s="4">
        <v>1651593398.6700001</v>
      </c>
      <c r="E38" s="4">
        <v>34323793.219999999</v>
      </c>
      <c r="F38" s="4">
        <v>165223537.88999999</v>
      </c>
      <c r="G38" s="4">
        <v>247950783.09999999</v>
      </c>
      <c r="H38" s="4">
        <v>89837760.439999998</v>
      </c>
      <c r="I38" s="4">
        <v>218879641.02000001</v>
      </c>
      <c r="J38" s="4">
        <v>100819209.01000001</v>
      </c>
      <c r="K38" s="4">
        <v>232531162.62</v>
      </c>
      <c r="L38" s="4">
        <v>61887775.560000002</v>
      </c>
    </row>
    <row r="39" spans="2:12" s="26" customFormat="1" ht="14.25" x14ac:dyDescent="0.2">
      <c r="B39" s="27" t="s">
        <v>95</v>
      </c>
      <c r="C39" s="28">
        <f t="shared" si="2"/>
        <v>0</v>
      </c>
      <c r="D39" s="28">
        <v>0</v>
      </c>
      <c r="E39" s="28">
        <f>E40+E41+E42+E43+E44+E45+E46</f>
        <v>0</v>
      </c>
      <c r="F39" s="28"/>
      <c r="G39" s="28"/>
      <c r="H39" s="28"/>
      <c r="I39" s="28"/>
      <c r="J39" s="28"/>
      <c r="K39" s="28"/>
      <c r="L39" s="28"/>
    </row>
    <row r="40" spans="2:12" s="26" customFormat="1" ht="15" x14ac:dyDescent="0.2">
      <c r="B40" s="29" t="s">
        <v>96</v>
      </c>
      <c r="C40" s="22">
        <f t="shared" si="2"/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s="26" customFormat="1" ht="30" x14ac:dyDescent="0.2">
      <c r="B41" s="29" t="s">
        <v>97</v>
      </c>
      <c r="C41" s="22">
        <f t="shared" si="2"/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2:12" s="26" customFormat="1" ht="30" x14ac:dyDescent="0.2">
      <c r="B42" s="29" t="s">
        <v>98</v>
      </c>
      <c r="C42" s="22">
        <f t="shared" si="2"/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s="26" customFormat="1" ht="30" x14ac:dyDescent="0.2">
      <c r="B43" s="29" t="s">
        <v>99</v>
      </c>
      <c r="C43" s="22">
        <f t="shared" si="2"/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s="26" customFormat="1" ht="30" x14ac:dyDescent="0.2">
      <c r="B44" s="29" t="s">
        <v>100</v>
      </c>
      <c r="C44" s="22">
        <f t="shared" si="2"/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s="26" customFormat="1" ht="15" x14ac:dyDescent="0.2">
      <c r="B45" s="29" t="s">
        <v>101</v>
      </c>
      <c r="C45" s="22">
        <f t="shared" si="2"/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2:12" s="26" customFormat="1" ht="30" x14ac:dyDescent="0.2">
      <c r="B46" s="29" t="s">
        <v>102</v>
      </c>
      <c r="C46" s="22">
        <f t="shared" si="2"/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s="26" customFormat="1" ht="14.25" x14ac:dyDescent="0.2">
      <c r="B47" s="30" t="s">
        <v>103</v>
      </c>
      <c r="C47" s="28">
        <f t="shared" si="2"/>
        <v>0</v>
      </c>
      <c r="D47" s="28">
        <v>0</v>
      </c>
      <c r="E47" s="28"/>
      <c r="F47" s="28"/>
      <c r="G47" s="28"/>
      <c r="H47" s="28"/>
      <c r="I47" s="28"/>
      <c r="J47" s="28"/>
      <c r="K47" s="28"/>
      <c r="L47" s="28"/>
    </row>
    <row r="48" spans="2:12" s="26" customFormat="1" ht="15" x14ac:dyDescent="0.2">
      <c r="B48" s="29" t="s">
        <v>104</v>
      </c>
      <c r="C48" s="22">
        <f t="shared" si="2"/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2:12" s="26" customFormat="1" ht="30" x14ac:dyDescent="0.2">
      <c r="B49" s="29" t="s">
        <v>105</v>
      </c>
      <c r="C49" s="22">
        <f t="shared" si="2"/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2:12" s="26" customFormat="1" ht="30" x14ac:dyDescent="0.2">
      <c r="B50" s="29" t="s">
        <v>106</v>
      </c>
      <c r="C50" s="22">
        <f t="shared" si="2"/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s="26" customFormat="1" ht="30" x14ac:dyDescent="0.2">
      <c r="B51" s="29" t="s">
        <v>107</v>
      </c>
      <c r="C51" s="22">
        <f t="shared" si="2"/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s="26" customFormat="1" ht="30" x14ac:dyDescent="0.2">
      <c r="B52" s="29" t="s">
        <v>108</v>
      </c>
      <c r="C52" s="22">
        <f t="shared" si="2"/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s="26" customFormat="1" ht="15" x14ac:dyDescent="0.2">
      <c r="B53" s="29" t="s">
        <v>109</v>
      </c>
      <c r="C53" s="22">
        <f t="shared" si="2"/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s="26" customFormat="1" ht="30" x14ac:dyDescent="0.2">
      <c r="B54" s="29" t="s">
        <v>110</v>
      </c>
      <c r="C54" s="22">
        <f t="shared" si="2"/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5" x14ac:dyDescent="0.25">
      <c r="B55" s="30" t="s">
        <v>32</v>
      </c>
      <c r="C55" s="28">
        <f>SUM(C56:C63)</f>
        <v>21469845.77</v>
      </c>
      <c r="D55" s="28">
        <f t="shared" ref="D55" si="6">SUM(D56:D62)</f>
        <v>88201397.599999994</v>
      </c>
      <c r="E55" s="28">
        <f>SUM(E56:E63)</f>
        <v>0</v>
      </c>
      <c r="F55" s="28">
        <f t="shared" ref="F55:L55" si="7">SUM(F56:F63)</f>
        <v>0</v>
      </c>
      <c r="G55" s="28">
        <f t="shared" si="7"/>
        <v>108760.6</v>
      </c>
      <c r="H55" s="28">
        <f t="shared" si="7"/>
        <v>5442935.0899999999</v>
      </c>
      <c r="I55" s="28">
        <f t="shared" si="7"/>
        <v>6837939.3599999994</v>
      </c>
      <c r="J55" s="28">
        <f t="shared" si="7"/>
        <v>8484226.6300000008</v>
      </c>
      <c r="K55" s="28">
        <f t="shared" si="7"/>
        <v>325163.42000000004</v>
      </c>
      <c r="L55" s="28">
        <f t="shared" si="7"/>
        <v>270820.67</v>
      </c>
    </row>
    <row r="56" spans="2:12" x14ac:dyDescent="0.25">
      <c r="B56" s="6" t="s">
        <v>33</v>
      </c>
      <c r="C56" s="4">
        <f>SUM(E56:L56)</f>
        <v>14557621.380000001</v>
      </c>
      <c r="D56" s="4">
        <v>46178285.890000001</v>
      </c>
      <c r="E56" s="4">
        <v>0</v>
      </c>
      <c r="F56" s="4">
        <v>0</v>
      </c>
      <c r="G56" s="4">
        <v>0</v>
      </c>
      <c r="H56" s="4">
        <v>244076.93</v>
      </c>
      <c r="I56" s="4">
        <v>5879939.3399999999</v>
      </c>
      <c r="J56" s="4">
        <v>8390853.2300000004</v>
      </c>
      <c r="K56" s="4">
        <v>-19386.919999999998</v>
      </c>
      <c r="L56" s="4">
        <v>62138.8</v>
      </c>
    </row>
    <row r="57" spans="2:12" ht="31.5" x14ac:dyDescent="0.25">
      <c r="B57" s="6" t="s">
        <v>34</v>
      </c>
      <c r="C57" s="4">
        <f t="shared" ref="C57:C63" si="8">SUM(E57:L57)</f>
        <v>0</v>
      </c>
      <c r="D57" s="4">
        <v>410000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2:12" x14ac:dyDescent="0.25">
      <c r="B58" s="6" t="s">
        <v>35</v>
      </c>
      <c r="C58" s="4">
        <f t="shared" si="8"/>
        <v>0</v>
      </c>
      <c r="D58" s="4">
        <v>77200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2:12" ht="31.5" x14ac:dyDescent="0.25">
      <c r="B59" s="6" t="s">
        <v>117</v>
      </c>
      <c r="C59" s="4">
        <f t="shared" si="8"/>
        <v>327450</v>
      </c>
      <c r="D59" s="4">
        <f>97940+21500000</f>
        <v>21597940</v>
      </c>
      <c r="E59" s="4"/>
      <c r="F59" s="4"/>
      <c r="G59" s="4"/>
      <c r="H59" s="4"/>
      <c r="I59" s="4">
        <v>327450</v>
      </c>
      <c r="J59" s="4">
        <v>0</v>
      </c>
      <c r="K59" s="4">
        <v>0</v>
      </c>
      <c r="L59" s="4">
        <v>0</v>
      </c>
    </row>
    <row r="60" spans="2:12" x14ac:dyDescent="0.25">
      <c r="B60" s="6" t="s">
        <v>36</v>
      </c>
      <c r="C60" s="4">
        <f t="shared" si="8"/>
        <v>6448012.3899999997</v>
      </c>
      <c r="D60" s="4">
        <f>2558700.8+9500000+1300000</f>
        <v>13358700.800000001</v>
      </c>
      <c r="E60" s="4">
        <v>0</v>
      </c>
      <c r="F60" s="4">
        <v>0</v>
      </c>
      <c r="G60" s="4">
        <v>0</v>
      </c>
      <c r="H60" s="4">
        <v>5198858.16</v>
      </c>
      <c r="I60" s="4">
        <v>630550.02</v>
      </c>
      <c r="J60" s="4">
        <v>65372</v>
      </c>
      <c r="K60" s="4">
        <v>344550.34</v>
      </c>
      <c r="L60" s="4">
        <v>208681.87</v>
      </c>
    </row>
    <row r="61" spans="2:12" x14ac:dyDescent="0.25">
      <c r="B61" s="6" t="s">
        <v>37</v>
      </c>
      <c r="C61" s="4">
        <f t="shared" si="8"/>
        <v>108760.6</v>
      </c>
      <c r="D61" s="4">
        <v>304270.90999999997</v>
      </c>
      <c r="E61" s="4">
        <v>0</v>
      </c>
      <c r="F61" s="4">
        <v>0</v>
      </c>
      <c r="G61" s="4">
        <v>108760.6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</row>
    <row r="62" spans="2:12" x14ac:dyDescent="0.25">
      <c r="B62" s="6" t="s">
        <v>38</v>
      </c>
      <c r="C62" s="4">
        <f t="shared" si="8"/>
        <v>0</v>
      </c>
      <c r="D62" s="4">
        <v>6275000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2:12" ht="31.5" x14ac:dyDescent="0.25">
      <c r="B63" s="44" t="s">
        <v>122</v>
      </c>
      <c r="C63" s="4">
        <f t="shared" si="8"/>
        <v>28001.4</v>
      </c>
      <c r="D63" s="45">
        <v>28001.4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28001.4</v>
      </c>
      <c r="K63" s="4">
        <v>0</v>
      </c>
      <c r="L63" s="4">
        <v>0</v>
      </c>
    </row>
    <row r="64" spans="2:12" x14ac:dyDescent="0.25">
      <c r="B64" s="35" t="s">
        <v>39</v>
      </c>
      <c r="C64" s="36">
        <f t="shared" si="2"/>
        <v>10155137.65</v>
      </c>
      <c r="D64" s="36">
        <v>49140000</v>
      </c>
      <c r="E64" s="36">
        <v>0</v>
      </c>
      <c r="F64" s="36">
        <f t="shared" ref="F64:L64" si="9">F65</f>
        <v>3999074.44</v>
      </c>
      <c r="G64" s="36">
        <f t="shared" si="9"/>
        <v>2395626.65</v>
      </c>
      <c r="H64" s="36">
        <f t="shared" si="9"/>
        <v>0</v>
      </c>
      <c r="I64" s="36">
        <f t="shared" si="9"/>
        <v>0</v>
      </c>
      <c r="J64" s="36">
        <f t="shared" si="9"/>
        <v>-491912.38</v>
      </c>
      <c r="K64" s="36">
        <f t="shared" si="9"/>
        <v>4252348.9400000004</v>
      </c>
      <c r="L64" s="36">
        <f t="shared" si="9"/>
        <v>0</v>
      </c>
    </row>
    <row r="65" spans="2:12" x14ac:dyDescent="0.25">
      <c r="B65" s="6" t="s">
        <v>40</v>
      </c>
      <c r="C65" s="4">
        <f t="shared" si="2"/>
        <v>10155137.65</v>
      </c>
      <c r="D65" s="4">
        <v>49140000</v>
      </c>
      <c r="E65" s="4">
        <v>0</v>
      </c>
      <c r="F65" s="4">
        <v>3999074.44</v>
      </c>
      <c r="G65" s="4">
        <v>2395626.65</v>
      </c>
      <c r="H65" s="4">
        <v>0</v>
      </c>
      <c r="I65" s="4">
        <v>0</v>
      </c>
      <c r="J65" s="4">
        <v>-491912.38</v>
      </c>
      <c r="K65" s="4">
        <v>4252348.9400000004</v>
      </c>
      <c r="L65" s="4">
        <v>0</v>
      </c>
    </row>
    <row r="66" spans="2:12" s="7" customFormat="1" ht="18.75" x14ac:dyDescent="0.25">
      <c r="B66" s="12" t="s">
        <v>80</v>
      </c>
      <c r="C66" s="13">
        <f t="shared" si="2"/>
        <v>6418251063.3500004</v>
      </c>
      <c r="D66" s="13">
        <f>SUM(D64+D55+D30+D20+D16)</f>
        <v>9433893315.6800003</v>
      </c>
      <c r="E66" s="13">
        <f>SUM(E64+E55+E30+E20+E16)</f>
        <v>228409881.50999999</v>
      </c>
      <c r="F66" s="13">
        <f>SUM(F64+F55+F30+F20+F16)</f>
        <v>875020936.49000001</v>
      </c>
      <c r="G66" s="13">
        <f>SUM(G64+G55+G30+G20+G16)</f>
        <v>881585118.74000001</v>
      </c>
      <c r="H66" s="13">
        <f>SUM(H64+H55+H30+H20+H16)</f>
        <v>706476611.97000003</v>
      </c>
      <c r="I66" s="13">
        <f>SUM(I64+I55+I30+I20+I16)</f>
        <v>843062276.66999996</v>
      </c>
      <c r="J66" s="13">
        <f>SUM(J64+J55+J30+J20+J16)</f>
        <v>710183166.54999995</v>
      </c>
      <c r="K66" s="13">
        <f>SUM(K64+K55+K30+K20+K16)</f>
        <v>1040038714.42</v>
      </c>
      <c r="L66" s="13">
        <f>SUM(L64+L55+L30+L20+L16)</f>
        <v>1133474357</v>
      </c>
    </row>
    <row r="67" spans="2:12" s="7" customFormat="1" ht="18" x14ac:dyDescent="0.25">
      <c r="B67" s="19" t="s">
        <v>81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</row>
    <row r="68" spans="2:12" s="7" customFormat="1" ht="18" x14ac:dyDescent="0.25">
      <c r="B68" s="20" t="s">
        <v>82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2:12" s="7" customFormat="1" ht="30" x14ac:dyDescent="0.25">
      <c r="B69" s="21" t="s">
        <v>83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2:12" s="7" customFormat="1" ht="30" x14ac:dyDescent="0.25">
      <c r="B70" s="21" t="s">
        <v>84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2:12" s="7" customFormat="1" ht="18" x14ac:dyDescent="0.25">
      <c r="B71" s="20" t="s">
        <v>85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</row>
    <row r="72" spans="2:12" s="7" customFormat="1" ht="18" x14ac:dyDescent="0.25">
      <c r="B72" s="21" t="s">
        <v>86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</row>
    <row r="73" spans="2:12" s="7" customFormat="1" ht="18" x14ac:dyDescent="0.25">
      <c r="B73" s="21" t="s">
        <v>87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2:12" s="7" customFormat="1" ht="18" x14ac:dyDescent="0.25">
      <c r="B74" s="20" t="s">
        <v>88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</row>
    <row r="75" spans="2:12" s="7" customFormat="1" ht="18" x14ac:dyDescent="0.25">
      <c r="B75" s="21" t="s">
        <v>89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</row>
    <row r="76" spans="2:12" s="7" customFormat="1" ht="18" x14ac:dyDescent="0.25">
      <c r="B76" s="23" t="s">
        <v>90</v>
      </c>
      <c r="C76" s="24">
        <f>SUM(C67:C75)</f>
        <v>0</v>
      </c>
      <c r="D76" s="24">
        <f>SUM(D67:D75)</f>
        <v>0</v>
      </c>
      <c r="E76" s="24">
        <f t="shared" ref="E76:L76" si="10">SUM(E67:E75)</f>
        <v>0</v>
      </c>
      <c r="F76" s="24">
        <f t="shared" si="10"/>
        <v>0</v>
      </c>
      <c r="G76" s="24">
        <f t="shared" si="10"/>
        <v>0</v>
      </c>
      <c r="H76" s="24">
        <f t="shared" si="10"/>
        <v>0</v>
      </c>
      <c r="I76" s="24">
        <f t="shared" si="10"/>
        <v>0</v>
      </c>
      <c r="J76" s="24">
        <f t="shared" si="10"/>
        <v>0</v>
      </c>
      <c r="K76" s="24">
        <f t="shared" si="10"/>
        <v>0</v>
      </c>
      <c r="L76" s="24">
        <f t="shared" si="10"/>
        <v>0</v>
      </c>
    </row>
    <row r="77" spans="2:12" s="7" customFormat="1" ht="18.75" x14ac:dyDescent="0.3">
      <c r="B77" s="11"/>
      <c r="C77" s="14"/>
      <c r="D77" s="14"/>
      <c r="E77" s="14"/>
      <c r="F77" s="14"/>
      <c r="G77" s="14"/>
      <c r="H77" s="14"/>
      <c r="I77" s="14"/>
    </row>
    <row r="78" spans="2:12" s="7" customFormat="1" ht="18.75" x14ac:dyDescent="0.25">
      <c r="B78" s="23" t="s">
        <v>91</v>
      </c>
      <c r="C78" s="13">
        <f>SUM(C76+C66)</f>
        <v>6418251063.3500004</v>
      </c>
      <c r="D78" s="13">
        <f t="shared" ref="D78:E78" si="11">SUM(D76+D66)</f>
        <v>9433893315.6800003</v>
      </c>
      <c r="E78" s="13">
        <f t="shared" si="11"/>
        <v>228409881.50999999</v>
      </c>
      <c r="F78" s="13">
        <f t="shared" ref="F78:G78" si="12">SUM(F76+F66)</f>
        <v>875020936.49000001</v>
      </c>
      <c r="G78" s="13">
        <f t="shared" si="12"/>
        <v>881585118.74000001</v>
      </c>
      <c r="H78" s="13">
        <f t="shared" ref="H78:K78" si="13">SUM(H76+H66)</f>
        <v>706476611.97000003</v>
      </c>
      <c r="I78" s="13">
        <f t="shared" si="13"/>
        <v>843062276.66999996</v>
      </c>
      <c r="J78" s="13">
        <f t="shared" si="13"/>
        <v>710183166.54999995</v>
      </c>
      <c r="K78" s="13">
        <f t="shared" si="13"/>
        <v>1040038714.42</v>
      </c>
      <c r="L78" s="13">
        <f t="shared" ref="L78" si="14">SUM(L76+L66)</f>
        <v>1133474357</v>
      </c>
    </row>
    <row r="79" spans="2:12" s="51" customFormat="1" ht="10.5" customHeight="1" x14ac:dyDescent="0.25"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</row>
    <row r="80" spans="2:12" s="7" customFormat="1" ht="18" x14ac:dyDescent="0.25">
      <c r="B80" s="15" t="s">
        <v>79</v>
      </c>
      <c r="C80" s="48"/>
      <c r="D80" s="48"/>
      <c r="E80" s="16"/>
    </row>
    <row r="81" spans="2:5" s="7" customFormat="1" ht="18" x14ac:dyDescent="0.25">
      <c r="B81" s="38" t="s">
        <v>123</v>
      </c>
      <c r="C81" s="38"/>
      <c r="D81" s="38"/>
      <c r="E81" s="38"/>
    </row>
    <row r="82" spans="2:5" s="7" customFormat="1" ht="16.5" customHeight="1" x14ac:dyDescent="0.25">
      <c r="B82" s="38" t="s">
        <v>124</v>
      </c>
      <c r="C82" s="38"/>
      <c r="D82" s="38"/>
      <c r="E82" s="38"/>
    </row>
    <row r="83" spans="2:5" s="7" customFormat="1" ht="18" x14ac:dyDescent="0.25">
      <c r="B83" s="17" t="s">
        <v>92</v>
      </c>
      <c r="C83" s="17"/>
      <c r="D83" s="17"/>
      <c r="E83" s="17"/>
    </row>
    <row r="84" spans="2:5" s="7" customFormat="1" ht="18" x14ac:dyDescent="0.25">
      <c r="B84" s="18" t="s">
        <v>93</v>
      </c>
      <c r="C84" s="18"/>
      <c r="D84" s="18"/>
      <c r="E84" s="18"/>
    </row>
    <row r="85" spans="2:5" s="7" customFormat="1" ht="16.5" customHeight="1" x14ac:dyDescent="0.25">
      <c r="B85" s="38" t="s">
        <v>94</v>
      </c>
      <c r="C85" s="38"/>
      <c r="D85" s="38"/>
      <c r="E85" s="38"/>
    </row>
  </sheetData>
  <mergeCells count="9">
    <mergeCell ref="B7:E7"/>
    <mergeCell ref="B81:E81"/>
    <mergeCell ref="B82:E82"/>
    <mergeCell ref="B85:E85"/>
    <mergeCell ref="B2:K2"/>
    <mergeCell ref="B4:K4"/>
    <mergeCell ref="B5:K5"/>
    <mergeCell ref="B3:K3"/>
    <mergeCell ref="B6:K6"/>
  </mergeCells>
  <pageMargins left="0.70866141732283472" right="0.70866141732283472" top="0.6692913385826772" bottom="0.47244094488188981" header="0.31496062992125984" footer="0.31496062992125984"/>
  <pageSetup scale="43" fitToHeight="0" orientation="landscape" horizontalDpi="4294967295" verticalDpi="4294967295" r:id="rId1"/>
  <headerFooter>
    <oddHeader>&amp;LSistema de Información de la Gestión Financiera
Periodo:2022&amp;C
Reporte IGP02&amp;REG-004-DEFRD_1535998935899S
06/09/2022 9:19:39
00109746750-SIGEF</oddHeader>
    <oddFooter>&amp;C&amp;"Arial Black,Normal"&amp;12Página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3" t="s">
        <v>41</v>
      </c>
      <c r="B1" s="43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3" t="s">
        <v>54</v>
      </c>
      <c r="B10" s="43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RefCCPCuenta</vt:lpstr>
      <vt:lpstr>Definicion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2022-09-08T13:48:14Z</cp:lastPrinted>
  <dcterms:created xsi:type="dcterms:W3CDTF">2022-02-02T22:18:16Z</dcterms:created>
  <dcterms:modified xsi:type="dcterms:W3CDTF">2022-09-08T13:49:09Z</dcterms:modified>
</cp:coreProperties>
</file>