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DICIEMBRE 2023" sheetId="1" r:id="rId1"/>
  </sheets>
  <definedNames>
    <definedName name="_xlnm.Print_Area" localSheetId="0">'DICIEMBRE 2023'!$A$1:$O$109</definedName>
    <definedName name="_xlnm.Print_Titles" localSheetId="0">'DICIEMBRE 2023'!$1:$12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60" i="1"/>
  <c r="C61" i="1"/>
  <c r="C62" i="1"/>
  <c r="C63" i="1"/>
  <c r="C64" i="1"/>
  <c r="C65" i="1"/>
  <c r="C66" i="1"/>
  <c r="C59" i="1"/>
  <c r="C34" i="1"/>
  <c r="C35" i="1"/>
  <c r="C37" i="1"/>
  <c r="C38" i="1"/>
  <c r="C39" i="1"/>
  <c r="C40" i="1"/>
  <c r="C41" i="1"/>
  <c r="C33" i="1"/>
  <c r="C24" i="1"/>
  <c r="C25" i="1"/>
  <c r="C26" i="1"/>
  <c r="C27" i="1"/>
  <c r="C28" i="1"/>
  <c r="C29" i="1"/>
  <c r="C30" i="1"/>
  <c r="C31" i="1"/>
  <c r="C23" i="1"/>
  <c r="C20" i="1"/>
  <c r="C21" i="1"/>
  <c r="C19" i="1"/>
  <c r="P18" i="1" l="1"/>
  <c r="P22" i="1"/>
  <c r="P32" i="1"/>
  <c r="P67" i="1"/>
  <c r="P58" i="1"/>
  <c r="P42" i="1"/>
  <c r="P17" i="1" l="1"/>
  <c r="P16" i="1" s="1"/>
  <c r="P69" i="1"/>
  <c r="P81" i="1" s="1"/>
  <c r="P15" i="1" l="1"/>
  <c r="N67" i="1"/>
  <c r="N22" i="1"/>
  <c r="N58" i="1"/>
  <c r="N32" i="1"/>
  <c r="N18" i="1"/>
  <c r="N69" i="1" l="1"/>
  <c r="N81" i="1" s="1"/>
  <c r="P14" i="1"/>
  <c r="N17" i="1"/>
  <c r="N16" i="1" s="1"/>
  <c r="N15" i="1" s="1"/>
  <c r="N14" i="1" s="1"/>
  <c r="O36" i="1"/>
  <c r="C36" i="1" s="1"/>
  <c r="P13" i="1" l="1"/>
  <c r="O58" i="1"/>
  <c r="O67" i="1"/>
  <c r="O42" i="1"/>
  <c r="O32" i="1"/>
  <c r="O22" i="1"/>
  <c r="O18" i="1"/>
  <c r="O17" i="1" l="1"/>
  <c r="O69" i="1"/>
  <c r="O81" i="1" s="1"/>
  <c r="D67" i="1"/>
  <c r="O16" i="1" l="1"/>
  <c r="O15" i="1" s="1"/>
  <c r="M67" i="1"/>
  <c r="M58" i="1"/>
  <c r="M42" i="1"/>
  <c r="M32" i="1"/>
  <c r="M22" i="1"/>
  <c r="M18" i="1"/>
  <c r="O14" i="1" l="1"/>
  <c r="M17" i="1"/>
  <c r="M16" i="1" s="1"/>
  <c r="M15" i="1" s="1"/>
  <c r="M14" i="1" s="1"/>
  <c r="M13" i="1" s="1"/>
  <c r="M69" i="1"/>
  <c r="M81" i="1" s="1"/>
  <c r="O13" i="1" l="1"/>
  <c r="L67" i="1"/>
  <c r="L58" i="1"/>
  <c r="L42" i="1"/>
  <c r="L32" i="1"/>
  <c r="L22" i="1"/>
  <c r="L18" i="1"/>
  <c r="L17" i="1" l="1"/>
  <c r="L69" i="1"/>
  <c r="L81" i="1" s="1"/>
  <c r="L16" i="1" l="1"/>
  <c r="K67" i="1"/>
  <c r="K58" i="1"/>
  <c r="K42" i="1"/>
  <c r="K32" i="1"/>
  <c r="K22" i="1"/>
  <c r="K18" i="1"/>
  <c r="K69" i="1" l="1"/>
  <c r="K81" i="1" s="1"/>
  <c r="L15" i="1"/>
  <c r="K17" i="1"/>
  <c r="L14" i="1" l="1"/>
  <c r="K16" i="1"/>
  <c r="J67" i="1"/>
  <c r="J58" i="1"/>
  <c r="J42" i="1"/>
  <c r="J32" i="1"/>
  <c r="J22" i="1"/>
  <c r="J18" i="1"/>
  <c r="L13" i="1" l="1"/>
  <c r="K15" i="1"/>
  <c r="J17" i="1"/>
  <c r="J16" i="1" s="1"/>
  <c r="J15" i="1" s="1"/>
  <c r="J14" i="1" s="1"/>
  <c r="J13" i="1" s="1"/>
  <c r="J69" i="1"/>
  <c r="J81" i="1" s="1"/>
  <c r="F32" i="1"/>
  <c r="K14" i="1" l="1"/>
  <c r="I67" i="1"/>
  <c r="I58" i="1"/>
  <c r="I42" i="1"/>
  <c r="I32" i="1"/>
  <c r="I22" i="1"/>
  <c r="I18" i="1"/>
  <c r="K13" i="1" l="1"/>
  <c r="I17" i="1"/>
  <c r="I16" i="1" s="1"/>
  <c r="I15" i="1" s="1"/>
  <c r="I14" i="1" s="1"/>
  <c r="I13" i="1" s="1"/>
  <c r="I69" i="1"/>
  <c r="I81" i="1" s="1"/>
  <c r="H32" i="1"/>
  <c r="G32" i="1"/>
  <c r="E32" i="1"/>
  <c r="C32" i="1" l="1"/>
  <c r="H67" i="1"/>
  <c r="H58" i="1"/>
  <c r="H42" i="1"/>
  <c r="H22" i="1"/>
  <c r="H18" i="1"/>
  <c r="H17" i="1" l="1"/>
  <c r="H69" i="1"/>
  <c r="H81" i="1" s="1"/>
  <c r="H16" i="1" l="1"/>
  <c r="G67" i="1"/>
  <c r="C67" i="1" s="1"/>
  <c r="H15" i="1" l="1"/>
  <c r="G58" i="1"/>
  <c r="G42" i="1"/>
  <c r="G22" i="1"/>
  <c r="G18" i="1"/>
  <c r="H14" i="1" l="1"/>
  <c r="G69" i="1"/>
  <c r="G81" i="1" s="1"/>
  <c r="G17" i="1"/>
  <c r="F58" i="1"/>
  <c r="C58" i="1" s="1"/>
  <c r="F42" i="1"/>
  <c r="F22" i="1"/>
  <c r="F18" i="1"/>
  <c r="H13" i="1" l="1"/>
  <c r="G16" i="1"/>
  <c r="F69" i="1"/>
  <c r="F81" i="1" s="1"/>
  <c r="F17" i="1"/>
  <c r="D18" i="1"/>
  <c r="E18" i="1"/>
  <c r="C18" i="1" s="1"/>
  <c r="E22" i="1"/>
  <c r="C22" i="1" s="1"/>
  <c r="E42" i="1"/>
  <c r="D58" i="1"/>
  <c r="C79" i="1"/>
  <c r="D79" i="1"/>
  <c r="E17" i="1" l="1"/>
  <c r="C69" i="1"/>
  <c r="C81" i="1" s="1"/>
  <c r="D22" i="1"/>
  <c r="D32" i="1"/>
  <c r="G15" i="1"/>
  <c r="F16" i="1"/>
  <c r="E69" i="1"/>
  <c r="E81" i="1" s="1"/>
  <c r="E16" i="1" l="1"/>
  <c r="C16" i="1" s="1"/>
  <c r="C17" i="1"/>
  <c r="D69" i="1"/>
  <c r="D81" i="1" s="1"/>
  <c r="D17" i="1"/>
  <c r="D16" i="1" s="1"/>
  <c r="D15" i="1" s="1"/>
  <c r="D14" i="1" s="1"/>
  <c r="D13" i="1" s="1"/>
  <c r="G14" i="1"/>
  <c r="F15" i="1"/>
  <c r="E15" i="1" l="1"/>
  <c r="C15" i="1" s="1"/>
  <c r="G13" i="1"/>
  <c r="F14" i="1"/>
  <c r="E14" i="1" l="1"/>
  <c r="C14" i="1" s="1"/>
  <c r="F13" i="1"/>
  <c r="C13" i="1" l="1"/>
  <c r="E13" i="1"/>
</calcChain>
</file>

<file path=xl/sharedStrings.xml><?xml version="1.0" encoding="utf-8"?>
<sst xmlns="http://schemas.openxmlformats.org/spreadsheetml/2006/main" count="117" uniqueCount="105">
  <si>
    <t xml:space="preserve">Ejecución de Gastos y Aplicaciones Financieras </t>
  </si>
  <si>
    <t>En RD$</t>
  </si>
  <si>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</si>
  <si>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</si>
  <si>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</si>
  <si>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</si>
  <si>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</si>
  <si>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</si>
  <si>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</si>
  <si>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</si>
  <si>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</si>
  <si>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</si>
  <si>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</si>
  <si>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</si>
  <si>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</si>
  <si>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</si>
  <si>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</si>
  <si>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</si>
  <si>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</si>
  <si>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</si>
  <si>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</si>
  <si>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</si>
  <si>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</si>
  <si>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</si>
  <si>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</si>
  <si>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</si>
  <si>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</si>
  <si>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</si>
  <si>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</si>
  <si>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</si>
  <si>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</si>
  <si>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</si>
  <si>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</si>
  <si>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</si>
  <si>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Año [2023]</t>
  </si>
  <si>
    <t>AÑO 2023</t>
  </si>
  <si>
    <t>2023/01-Enero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</si>
  <si>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</si>
  <si>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</si>
  <si>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</si>
  <si>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</si>
  <si>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</si>
  <si>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</si>
  <si>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</si>
  <si>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</si>
  <si>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</si>
  <si>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</si>
  <si>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</si>
  <si>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</si>
  <si>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</si>
  <si>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</si>
  <si>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</si>
  <si>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</si>
  <si>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</si>
  <si>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</si>
  <si>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</si>
  <si>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2.6.4-HEHÍCULOS Y EQUIPOS DE TRANSPORTE, TRACCIÓN Y ELVACIÓN</t>
  </si>
  <si>
    <t>2.6.5-MAQUINARIA, OTROS EQUIPOS Y HERRAMIENTAS</t>
  </si>
  <si>
    <t>2.6.6-EQUIPOS DE DEFENSA Y SEGURIDAD</t>
  </si>
  <si>
    <t>2.6.8-BIENES INTANGIBLES</t>
  </si>
  <si>
    <t>2.6.9 EDIFICIOS, ESTRUCTURAS, TIERRAS, TERRENOS Y OBJETOS DE VALOR</t>
  </si>
  <si>
    <t>2.7-OBRAS</t>
  </si>
  <si>
    <t>2.7.1-OBRAS EN EDIFICACIONES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</si>
  <si>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</si>
  <si>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</si>
  <si>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</si>
  <si>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</si>
  <si>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</si>
  <si>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</si>
  <si>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</si>
  <si>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</si>
  <si>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</si>
  <si>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</si>
  <si>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</si>
  <si>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</si>
  <si>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</si>
  <si>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</si>
  <si>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</si>
  <si>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</si>
  <si>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LIC. NELSON A. MINYETTY</t>
  </si>
  <si>
    <t>LIC. DIEGO BALBUENA</t>
  </si>
  <si>
    <t>DEPARTAMENTO FINANCIERO</t>
  </si>
  <si>
    <t>DIVISION DE PRESUPUESTO</t>
  </si>
  <si>
    <t>REVISADO POR</t>
  </si>
  <si>
    <t>PREPARADO POR</t>
  </si>
  <si>
    <t>2.3.4-PRODUCTOS FARMACÉUTICOS(ALTO COSTO)</t>
  </si>
  <si>
    <t xml:space="preserve"> DIRECTORA ADMINISTRATIVA Y FINANCIERA</t>
  </si>
  <si>
    <t xml:space="preserve">           LIC. GEORGINA VICTORIANO MORENO</t>
  </si>
  <si>
    <t xml:space="preserve">                              AUTORIZADO POR</t>
  </si>
  <si>
    <t>[Ministerio de Salud Pública]</t>
  </si>
  <si>
    <t>Programa de Medicamentos Esenciales  Central de Apoyo Logístico  (PROMESECAL)</t>
  </si>
  <si>
    <t>2023/01-Febrero</t>
  </si>
  <si>
    <t xml:space="preserve">2023/01-Marzo </t>
  </si>
  <si>
    <t xml:space="preserve">2023/01-Abril </t>
  </si>
  <si>
    <t>2023/01-Mayo</t>
  </si>
  <si>
    <t>2023/01-Junio</t>
  </si>
  <si>
    <t>2023/01-Julio</t>
  </si>
  <si>
    <t>2023/01-Agosto</t>
  </si>
  <si>
    <t>2023/01-Sepiembre</t>
  </si>
  <si>
    <t>2023/01-Noviembre</t>
  </si>
  <si>
    <t>2023/01-Octubre</t>
  </si>
  <si>
    <t>2023/01-Diciembre</t>
  </si>
  <si>
    <t>Fecha de Carga 08/01/2024 10:00:11</t>
  </si>
  <si>
    <t>Fecha de registro: hasta el [18] de Enero [ del [2024]</t>
  </si>
  <si>
    <t>Fecha de imputación: hasta el [31] de [Dicembre]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</si>
</sst>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sz val="22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indexed="8"/>
      <name val="Calibri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wrapText="1"/>
    </xf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43" fontId="10" fillId="0" borderId="0" xfId="1" applyFont="1"/>
    <xf numFmtId="43" fontId="11" fillId="2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0" borderId="0" xfId="0" applyFont="1"/>
    <xf numFmtId="0" fontId="15" fillId="2" borderId="1" xfId="0" applyFont="1" applyFill="1" applyBorder="1" applyAlignment="1">
      <alignment horizontal="left" vertical="center" wrapText="1"/>
    </xf>
    <xf numFmtId="43" fontId="15" fillId="2" borderId="1" xfId="1" applyFont="1" applyFill="1" applyBorder="1" applyAlignment="1">
      <alignment horizontal="left" vertical="center" wrapText="1"/>
    </xf>
    <xf numFmtId="0" fontId="16" fillId="0" borderId="0" xfId="0" applyFont="1"/>
    <xf numFmtId="43" fontId="16" fillId="0" borderId="0" xfId="1" applyFont="1"/>
    <xf numFmtId="0" fontId="2" fillId="0" borderId="0" xfId="0" applyFont="1" applyAlignment="1"/>
    <xf numFmtId="0" fontId="17" fillId="0" borderId="0" xfId="0" applyFont="1" applyAlignment="1"/>
    <xf numFmtId="0" fontId="19" fillId="0" borderId="0" xfId="0" applyFont="1"/>
    <xf numFmtId="43" fontId="19" fillId="0" borderId="0" xfId="1" applyFont="1"/>
    <xf numFmtId="0" fontId="19" fillId="0" borderId="0" xfId="0" applyFont="1" applyBorder="1"/>
    <xf numFmtId="0" fontId="20" fillId="0" borderId="0" xfId="0" applyFont="1" applyBorder="1" applyAlignment="1"/>
    <xf numFmtId="0" fontId="0" fillId="0" borderId="0" xfId="0" applyBorder="1"/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0" fillId="7" borderId="0" xfId="0" applyFill="1"/>
    <xf numFmtId="0" fontId="0" fillId="0" borderId="0" xfId="0" applyFill="1"/>
    <xf numFmtId="0" fontId="0" fillId="0" borderId="0" xfId="0" applyFont="1" applyBorder="1"/>
    <xf numFmtId="0" fontId="3" fillId="0" borderId="0" xfId="0" applyFont="1" applyAlignment="1">
      <alignment horizontal="center"/>
    </xf>
    <xf numFmtId="43" fontId="23" fillId="0" borderId="0" xfId="1" applyFont="1" applyAlignment="1">
      <alignment horizontal="right"/>
    </xf>
    <xf numFmtId="43" fontId="23" fillId="5" borderId="0" xfId="1" applyFont="1" applyFill="1" applyAlignment="1">
      <alignment horizontal="right"/>
    </xf>
    <xf numFmtId="43" fontId="23" fillId="6" borderId="0" xfId="1" applyFont="1" applyFill="1" applyAlignment="1">
      <alignment horizontal="right"/>
    </xf>
    <xf numFmtId="0" fontId="10" fillId="0" borderId="0" xfId="0" applyFont="1" applyAlignment="1"/>
    <xf numFmtId="0" fontId="16" fillId="0" borderId="0" xfId="0" applyFont="1" applyAlignment="1"/>
    <xf numFmtId="0" fontId="24" fillId="0" borderId="0" xfId="0" applyFont="1"/>
    <xf numFmtId="43" fontId="17" fillId="0" borderId="0" xfId="1" applyFont="1" applyAlignment="1">
      <alignment horizontal="left" vertical="center" wrapText="1" indent="2"/>
    </xf>
    <xf numFmtId="43" fontId="26" fillId="6" borderId="0" xfId="1" applyFont="1" applyFill="1" applyAlignment="1">
      <alignment horizontal="right"/>
    </xf>
    <xf numFmtId="0" fontId="17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49" fontId="23" fillId="0" borderId="0" xfId="0" applyNumberFormat="1" applyFont="1" applyAlignment="1">
      <alignment horizontal="left" wrapText="1"/>
    </xf>
    <xf numFmtId="43" fontId="25" fillId="4" borderId="1" xfId="1" applyFont="1" applyFill="1" applyBorder="1" applyAlignment="1">
      <alignment horizontal="left" vertical="center" wrapText="1"/>
    </xf>
    <xf numFmtId="49" fontId="23" fillId="5" borderId="0" xfId="0" applyNumberFormat="1" applyFont="1" applyFill="1" applyAlignment="1">
      <alignment horizontal="left" wrapText="1"/>
    </xf>
    <xf numFmtId="43" fontId="26" fillId="5" borderId="0" xfId="1" applyFont="1" applyFill="1" applyAlignment="1">
      <alignment horizontal="right"/>
    </xf>
    <xf numFmtId="49" fontId="23" fillId="6" borderId="0" xfId="0" applyNumberFormat="1" applyFont="1" applyFill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 indent="2"/>
    </xf>
    <xf numFmtId="0" fontId="16" fillId="0" borderId="0" xfId="0" applyFont="1" applyAlignment="1">
      <alignment wrapText="1"/>
    </xf>
    <xf numFmtId="0" fontId="27" fillId="0" borderId="0" xfId="0" applyFont="1" applyFill="1"/>
    <xf numFmtId="0" fontId="27" fillId="7" borderId="0" xfId="0" applyFont="1" applyFill="1"/>
    <xf numFmtId="0" fontId="27" fillId="0" borderId="0" xfId="0" applyFont="1"/>
    <xf numFmtId="0" fontId="29" fillId="0" borderId="0" xfId="0" applyFont="1"/>
    <xf numFmtId="0" fontId="29" fillId="7" borderId="0" xfId="0" applyFont="1" applyFill="1"/>
    <xf numFmtId="0" fontId="11" fillId="0" borderId="0" xfId="0" applyFont="1" applyFill="1" applyBorder="1" applyAlignment="1">
      <alignment horizontal="left" vertical="center" wrapText="1"/>
    </xf>
    <xf numFmtId="43" fontId="11" fillId="0" borderId="0" xfId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164" fontId="0" fillId="0" borderId="0" xfId="0" applyNumberFormat="1"/>
    <xf numFmtId="164" fontId="19" fillId="0" borderId="0" xfId="0" applyNumberFormat="1" applyFont="1"/>
    <xf numFmtId="0" fontId="21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406400</xdr:colOff>
      <xdr:row>0</xdr:row>
      <xdr:rowOff>153459</xdr:rowOff>
    </xdr:from>
    <xdr:to>
      <xdr:col>6</xdr:col>
      <xdr:colOff>1291167</xdr:colOff>
      <xdr:row>3</xdr:row>
      <xdr:rowOff>23284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5317" y="915459"/>
          <a:ext cx="2419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01"/>
  <sheetViews>
    <sheetView tabSelected="1" zoomScale="90" zoomScaleNormal="90" workbookViewId="0">
      <selection activeCell="C91" sqref="C91"/>
    </sheetView>
  </sheetViews>
  <sheetFormatPr baseColWidth="10" defaultRowHeight="18.75" x14ac:dyDescent="0.3"/>
  <cols>
    <col min="1" max="1" width="2.5703125" customWidth="1"/>
    <col min="2" max="2" width="58.5703125" customWidth="1"/>
    <col min="3" max="3" width="27.140625" bestFit="1" customWidth="1"/>
    <col min="4" max="4" width="24.85546875" style="42" customWidth="1"/>
    <col min="5" max="5" width="20.7109375" customWidth="1"/>
    <col min="6" max="8" width="23" customWidth="1"/>
    <col min="9" max="9" width="20.7109375" customWidth="1"/>
    <col min="10" max="10" width="23" customWidth="1"/>
    <col min="11" max="11" width="22.85546875" customWidth="1"/>
    <col min="12" max="12" width="21" customWidth="1"/>
    <col min="13" max="14" width="23.28515625" customWidth="1"/>
    <col min="15" max="15" width="26" style="33" customWidth="1"/>
    <col min="16" max="16" width="23.28515625" style="33" bestFit="1" customWidth="1"/>
    <col min="17" max="23" width="11.42578125" style="33"/>
  </cols>
  <sheetData>
    <row r="1" spans="1:23" ht="8.25" customHeight="1" x14ac:dyDescent="0.3">
      <c r="B1" s="1"/>
      <c r="C1" s="2"/>
      <c r="D1" s="11"/>
      <c r="E1" s="2"/>
    </row>
    <row r="2" spans="1:23" ht="42" customHeight="1" x14ac:dyDescent="0.3">
      <c r="B2" s="1"/>
      <c r="C2" s="2"/>
      <c r="D2" s="11"/>
      <c r="E2" s="2"/>
    </row>
    <row r="3" spans="1:23" ht="18" x14ac:dyDescent="0.25">
      <c r="A3" s="3"/>
      <c r="B3" s="3"/>
      <c r="C3" s="4"/>
      <c r="D3" s="3"/>
      <c r="E3" s="3"/>
      <c r="O3" s="34"/>
    </row>
    <row r="4" spans="1:23" ht="27" x14ac:dyDescent="0.35">
      <c r="A4" s="5"/>
      <c r="B4" s="78" t="s">
        <v>89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63"/>
      <c r="O4" s="34"/>
    </row>
    <row r="5" spans="1:23" s="58" customFormat="1" ht="21" x14ac:dyDescent="0.35">
      <c r="A5" s="6"/>
      <c r="B5" s="79" t="s">
        <v>90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64"/>
      <c r="O5" s="56"/>
      <c r="P5" s="57"/>
      <c r="Q5" s="57"/>
      <c r="R5" s="57"/>
      <c r="S5" s="57"/>
      <c r="T5" s="57"/>
      <c r="U5" s="57"/>
      <c r="V5" s="57"/>
      <c r="W5" s="57"/>
    </row>
    <row r="6" spans="1:23" s="58" customFormat="1" ht="21" x14ac:dyDescent="0.35">
      <c r="A6" s="6"/>
      <c r="B6" s="80" t="s">
        <v>34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65"/>
      <c r="O6" s="56"/>
      <c r="P6" s="57"/>
      <c r="Q6" s="57"/>
      <c r="R6" s="57"/>
      <c r="S6" s="57"/>
      <c r="T6" s="57"/>
      <c r="U6" s="57"/>
      <c r="V6" s="57"/>
      <c r="W6" s="57"/>
    </row>
    <row r="7" spans="1:23" s="58" customFormat="1" ht="21" x14ac:dyDescent="0.35">
      <c r="A7" s="6"/>
      <c r="B7" s="79" t="s">
        <v>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64"/>
      <c r="O7" s="56"/>
      <c r="P7" s="57"/>
      <c r="Q7" s="57"/>
      <c r="R7" s="57"/>
      <c r="S7" s="57"/>
      <c r="T7" s="57"/>
      <c r="U7" s="57"/>
      <c r="V7" s="57"/>
      <c r="W7" s="57"/>
    </row>
    <row r="8" spans="1:23" s="58" customFormat="1" ht="21" customHeight="1" x14ac:dyDescent="0.35">
      <c r="A8" s="6"/>
      <c r="B8" s="81" t="s">
        <v>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66"/>
      <c r="O8" s="56"/>
      <c r="P8" s="57"/>
      <c r="Q8" s="57"/>
      <c r="R8" s="57"/>
      <c r="S8" s="57"/>
      <c r="T8" s="57"/>
      <c r="U8" s="57"/>
      <c r="V8" s="57"/>
      <c r="W8" s="57"/>
    </row>
    <row r="9" spans="1:23" ht="20.25" x14ac:dyDescent="0.3">
      <c r="A9" s="6"/>
      <c r="B9" s="77" t="s">
        <v>35</v>
      </c>
      <c r="C9" s="77"/>
      <c r="D9" s="77"/>
      <c r="E9" s="77"/>
      <c r="O9" s="34"/>
    </row>
    <row r="10" spans="1:23" ht="20.25" x14ac:dyDescent="0.3">
      <c r="A10" s="6"/>
      <c r="B10" s="7" t="s">
        <v>102</v>
      </c>
      <c r="C10" s="8"/>
      <c r="D10" s="36"/>
      <c r="E10" s="9"/>
      <c r="O10" s="34"/>
    </row>
    <row r="11" spans="1:23" x14ac:dyDescent="0.3">
      <c r="B11" s="10"/>
      <c r="C11" s="11"/>
      <c r="D11" s="11"/>
      <c r="E11" s="12" t="s">
        <v>36</v>
      </c>
      <c r="F11" s="12" t="s">
        <v>91</v>
      </c>
      <c r="G11" s="12" t="s">
        <v>92</v>
      </c>
      <c r="H11" s="12" t="s">
        <v>93</v>
      </c>
      <c r="I11" s="12" t="s">
        <v>94</v>
      </c>
      <c r="J11" s="12" t="s">
        <v>95</v>
      </c>
      <c r="K11" s="12" t="s">
        <v>96</v>
      </c>
      <c r="L11" s="12" t="s">
        <v>97</v>
      </c>
      <c r="M11" s="12" t="s">
        <v>98</v>
      </c>
      <c r="N11" s="12" t="s">
        <v>100</v>
      </c>
      <c r="O11" s="12" t="s">
        <v>99</v>
      </c>
      <c r="P11" s="12" t="s">
        <v>101</v>
      </c>
    </row>
    <row r="12" spans="1:23" ht="37.5" x14ac:dyDescent="0.25">
      <c r="B12" s="13" t="s">
        <v>2</v>
      </c>
      <c r="C12" s="12" t="s">
        <v>3</v>
      </c>
      <c r="D12" s="12" t="s">
        <v>4</v>
      </c>
      <c r="E12" s="12" t="s">
        <v>3</v>
      </c>
      <c r="F12" s="12" t="s">
        <v>3</v>
      </c>
      <c r="G12" s="12" t="s">
        <v>3</v>
      </c>
      <c r="H12" s="12" t="s">
        <v>3</v>
      </c>
      <c r="I12" s="12" t="s">
        <v>3</v>
      </c>
      <c r="J12" s="12" t="s">
        <v>3</v>
      </c>
      <c r="K12" s="12" t="s">
        <v>3</v>
      </c>
      <c r="L12" s="12" t="s">
        <v>3</v>
      </c>
      <c r="M12" s="12" t="s">
        <v>3</v>
      </c>
      <c r="N12" s="12" t="s">
        <v>3</v>
      </c>
      <c r="O12" s="12" t="s">
        <v>3</v>
      </c>
      <c r="P12" s="12" t="s">
        <v>3</v>
      </c>
    </row>
    <row r="13" spans="1:23" x14ac:dyDescent="0.25">
      <c r="B13" s="46" t="s">
        <v>5</v>
      </c>
      <c r="C13" s="12">
        <f>C14</f>
        <v>13185443925.899998</v>
      </c>
      <c r="D13" s="12">
        <f t="shared" ref="D13:P16" si="0">D14</f>
        <v>15406788590.85</v>
      </c>
      <c r="E13" s="12">
        <f t="shared" si="0"/>
        <v>312121244.20000005</v>
      </c>
      <c r="F13" s="12">
        <f t="shared" si="0"/>
        <v>1076855033.8600001</v>
      </c>
      <c r="G13" s="12">
        <f t="shared" si="0"/>
        <v>1835924440.6299999</v>
      </c>
      <c r="H13" s="12">
        <f t="shared" si="0"/>
        <v>1057792931.11</v>
      </c>
      <c r="I13" s="12">
        <f t="shared" si="0"/>
        <v>836691263.87000012</v>
      </c>
      <c r="J13" s="12">
        <f t="shared" si="0"/>
        <v>1512276497.24</v>
      </c>
      <c r="K13" s="12">
        <f t="shared" si="0"/>
        <v>633568962.13999999</v>
      </c>
      <c r="L13" s="12">
        <f t="shared" si="0"/>
        <v>765464547.92999995</v>
      </c>
      <c r="M13" s="12">
        <f t="shared" si="0"/>
        <v>1737599288.9499998</v>
      </c>
      <c r="N13" s="12"/>
      <c r="O13" s="12">
        <f t="shared" si="0"/>
        <v>1149038137.8800001</v>
      </c>
      <c r="P13" s="12">
        <f t="shared" si="0"/>
        <v>1313469022.5299997</v>
      </c>
    </row>
    <row r="14" spans="1:23" ht="37.5" x14ac:dyDescent="0.3">
      <c r="B14" s="47" t="s">
        <v>6</v>
      </c>
      <c r="C14" s="37">
        <f>E14+F14+G14+H14+I14+J14+K14+L14+M14+N14+O14+P14</f>
        <v>13185443925.899998</v>
      </c>
      <c r="D14" s="37">
        <f t="shared" si="0"/>
        <v>15406788590.85</v>
      </c>
      <c r="E14" s="37">
        <f t="shared" si="0"/>
        <v>312121244.20000005</v>
      </c>
      <c r="F14" s="37">
        <f t="shared" si="0"/>
        <v>1076855033.8600001</v>
      </c>
      <c r="G14" s="37">
        <f t="shared" si="0"/>
        <v>1835924440.6299999</v>
      </c>
      <c r="H14" s="37">
        <f t="shared" si="0"/>
        <v>1057792931.11</v>
      </c>
      <c r="I14" s="37">
        <f t="shared" si="0"/>
        <v>836691263.87000012</v>
      </c>
      <c r="J14" s="37">
        <f t="shared" si="0"/>
        <v>1512276497.24</v>
      </c>
      <c r="K14" s="37">
        <f t="shared" si="0"/>
        <v>633568962.13999999</v>
      </c>
      <c r="L14" s="37">
        <f t="shared" si="0"/>
        <v>765464547.92999995</v>
      </c>
      <c r="M14" s="37">
        <f>M15</f>
        <v>1737599288.9499998</v>
      </c>
      <c r="N14" s="37">
        <f t="shared" si="0"/>
        <v>954642555.56000006</v>
      </c>
      <c r="O14" s="37">
        <f t="shared" si="0"/>
        <v>1149038137.8800001</v>
      </c>
      <c r="P14" s="37">
        <f t="shared" si="0"/>
        <v>1313469022.5299997</v>
      </c>
    </row>
    <row r="15" spans="1:23" ht="37.5" x14ac:dyDescent="0.3">
      <c r="B15" s="47" t="s">
        <v>7</v>
      </c>
      <c r="C15" s="37">
        <f>E15+F15+G15+H15+I15+J15+K15+L15+M15+N15+O15+P15</f>
        <v>13185443925.899998</v>
      </c>
      <c r="D15" s="37">
        <f t="shared" si="0"/>
        <v>15406788590.85</v>
      </c>
      <c r="E15" s="37">
        <f t="shared" si="0"/>
        <v>312121244.20000005</v>
      </c>
      <c r="F15" s="37">
        <f t="shared" si="0"/>
        <v>1076855033.8600001</v>
      </c>
      <c r="G15" s="37">
        <f t="shared" si="0"/>
        <v>1835924440.6299999</v>
      </c>
      <c r="H15" s="37">
        <f t="shared" si="0"/>
        <v>1057792931.11</v>
      </c>
      <c r="I15" s="37">
        <f t="shared" si="0"/>
        <v>836691263.87000012</v>
      </c>
      <c r="J15" s="37">
        <f t="shared" si="0"/>
        <v>1512276497.24</v>
      </c>
      <c r="K15" s="37">
        <f t="shared" si="0"/>
        <v>633568962.13999999</v>
      </c>
      <c r="L15" s="37">
        <f t="shared" si="0"/>
        <v>765464547.92999995</v>
      </c>
      <c r="M15" s="37">
        <f>M16</f>
        <v>1737599288.9499998</v>
      </c>
      <c r="N15" s="37">
        <f>N16</f>
        <v>954642555.56000006</v>
      </c>
      <c r="O15" s="37">
        <f t="shared" si="0"/>
        <v>1149038137.8800001</v>
      </c>
      <c r="P15" s="37">
        <f t="shared" si="0"/>
        <v>1313469022.5299997</v>
      </c>
    </row>
    <row r="16" spans="1:23" ht="37.5" x14ac:dyDescent="0.3">
      <c r="B16" s="47" t="s">
        <v>8</v>
      </c>
      <c r="C16" s="37">
        <f>E16+F16+G16+H16+I16+J16+K16+L16+M16+N16+O16+P16</f>
        <v>13185443925.899998</v>
      </c>
      <c r="D16" s="37">
        <f>D17</f>
        <v>15406788590.85</v>
      </c>
      <c r="E16" s="37">
        <f t="shared" si="0"/>
        <v>312121244.20000005</v>
      </c>
      <c r="F16" s="37">
        <f t="shared" si="0"/>
        <v>1076855033.8600001</v>
      </c>
      <c r="G16" s="37">
        <f t="shared" si="0"/>
        <v>1835924440.6299999</v>
      </c>
      <c r="H16" s="37">
        <f t="shared" si="0"/>
        <v>1057792931.11</v>
      </c>
      <c r="I16" s="37">
        <f t="shared" si="0"/>
        <v>836691263.87000012</v>
      </c>
      <c r="J16" s="37">
        <f t="shared" si="0"/>
        <v>1512276497.24</v>
      </c>
      <c r="K16" s="37">
        <f t="shared" si="0"/>
        <v>633568962.13999999</v>
      </c>
      <c r="L16" s="37">
        <f t="shared" si="0"/>
        <v>765464547.92999995</v>
      </c>
      <c r="M16" s="37">
        <f t="shared" si="0"/>
        <v>1737599288.9499998</v>
      </c>
      <c r="N16" s="37">
        <f t="shared" si="0"/>
        <v>954642555.56000006</v>
      </c>
      <c r="O16" s="37">
        <f t="shared" si="0"/>
        <v>1149038137.8800001</v>
      </c>
      <c r="P16" s="37">
        <f t="shared" si="0"/>
        <v>1313469022.5299997</v>
      </c>
    </row>
    <row r="17" spans="2:16" x14ac:dyDescent="0.25">
      <c r="B17" s="46" t="s">
        <v>9</v>
      </c>
      <c r="C17" s="12">
        <f>E17+F17+G17+H17+I17+J17+K17+L17+M17+O17</f>
        <v>10917332347.810001</v>
      </c>
      <c r="D17" s="12">
        <f>D18+D22+D32+D50+D58+D67</f>
        <v>15406788590.85</v>
      </c>
      <c r="E17" s="12">
        <f t="shared" ref="E17:J17" si="1">E18+E22+E32+E42+E50+E58+E67</f>
        <v>312121244.20000005</v>
      </c>
      <c r="F17" s="12">
        <f t="shared" si="1"/>
        <v>1076855033.8600001</v>
      </c>
      <c r="G17" s="12">
        <f t="shared" si="1"/>
        <v>1835924440.6299999</v>
      </c>
      <c r="H17" s="12">
        <f t="shared" si="1"/>
        <v>1057792931.11</v>
      </c>
      <c r="I17" s="12">
        <f t="shared" si="1"/>
        <v>836691263.87000012</v>
      </c>
      <c r="J17" s="12">
        <f t="shared" si="1"/>
        <v>1512276497.24</v>
      </c>
      <c r="K17" s="12">
        <f t="shared" ref="K17:L17" si="2">K18+K22+K32+K42+K50+K58+K67</f>
        <v>633568962.13999999</v>
      </c>
      <c r="L17" s="12">
        <f t="shared" si="2"/>
        <v>765464547.92999995</v>
      </c>
      <c r="M17" s="12">
        <f t="shared" ref="M17:N17" si="3">M18+M22+M32+M42+M50+M58+M67</f>
        <v>1737599288.9499998</v>
      </c>
      <c r="N17" s="12">
        <f t="shared" si="3"/>
        <v>954642555.56000006</v>
      </c>
      <c r="O17" s="12">
        <f t="shared" ref="O17:P17" si="4">O18+O22+O32+O42+O50+O58+O67</f>
        <v>1149038137.8800001</v>
      </c>
      <c r="P17" s="12">
        <f t="shared" si="4"/>
        <v>1313469022.5299997</v>
      </c>
    </row>
    <row r="18" spans="2:16" ht="37.5" x14ac:dyDescent="0.25">
      <c r="B18" s="46" t="s">
        <v>10</v>
      </c>
      <c r="C18" s="12">
        <f>E18+F18+G18+H18+I18+J18+K18+L18+M18+N18+O18+P18</f>
        <v>1162911303.8800001</v>
      </c>
      <c r="D18" s="12">
        <f>D19+D20+D21</f>
        <v>1114352608.6100001</v>
      </c>
      <c r="E18" s="12">
        <f t="shared" ref="E18" si="5">E19+E20+E21</f>
        <v>75573725.950000003</v>
      </c>
      <c r="F18" s="12">
        <f t="shared" ref="F18" si="6">F19+F20+F21</f>
        <v>75552208.739999995</v>
      </c>
      <c r="G18" s="12">
        <f t="shared" ref="G18:H18" si="7">G19+G20+G21</f>
        <v>79447308.010000005</v>
      </c>
      <c r="H18" s="12">
        <f t="shared" si="7"/>
        <v>77381151.170000002</v>
      </c>
      <c r="I18" s="12">
        <f t="shared" ref="I18:J18" si="8">I19+I20+I21</f>
        <v>132788817.83</v>
      </c>
      <c r="J18" s="12">
        <f t="shared" si="8"/>
        <v>78130793.24000001</v>
      </c>
      <c r="K18" s="12">
        <f t="shared" ref="K18:L18" si="9">K19+K20+K21</f>
        <v>77327799.370000005</v>
      </c>
      <c r="L18" s="12">
        <f t="shared" si="9"/>
        <v>78170806.939999998</v>
      </c>
      <c r="M18" s="12">
        <f t="shared" ref="M18:N18" si="10">M19+M20+M21</f>
        <v>80791194.579999998</v>
      </c>
      <c r="N18" s="12">
        <f t="shared" si="10"/>
        <v>83495683.190000013</v>
      </c>
      <c r="O18" s="12">
        <f t="shared" ref="O18:P18" si="11">O19+O20+O21</f>
        <v>212106773.65000001</v>
      </c>
      <c r="P18" s="12">
        <f t="shared" si="11"/>
        <v>112145041.20999999</v>
      </c>
    </row>
    <row r="19" spans="2:16" x14ac:dyDescent="0.3">
      <c r="B19" s="47" t="s">
        <v>11</v>
      </c>
      <c r="C19" s="48">
        <f>E19+F19+G19+H19+I19+J19+K19+L19+M19+N19+O19+P19</f>
        <v>874499878.94000006</v>
      </c>
      <c r="D19" s="37">
        <v>850259478.61000001</v>
      </c>
      <c r="E19" s="37">
        <v>63677782.759999998</v>
      </c>
      <c r="F19" s="37">
        <v>63845308.289999999</v>
      </c>
      <c r="G19" s="37">
        <v>67640429.290000007</v>
      </c>
      <c r="H19" s="37">
        <v>63741804.759999998</v>
      </c>
      <c r="I19" s="37">
        <v>64624294.240000002</v>
      </c>
      <c r="J19" s="37">
        <v>66196974.68</v>
      </c>
      <c r="K19" s="37">
        <v>65379248.829999998</v>
      </c>
      <c r="L19" s="37">
        <v>66037377.259999998</v>
      </c>
      <c r="M19" s="37">
        <v>68972998.920000002</v>
      </c>
      <c r="N19" s="37">
        <v>70724202.230000004</v>
      </c>
      <c r="O19" s="37">
        <v>136130675.43000001</v>
      </c>
      <c r="P19" s="37">
        <v>77528782.25</v>
      </c>
    </row>
    <row r="20" spans="2:16" x14ac:dyDescent="0.3">
      <c r="B20" s="47" t="s">
        <v>12</v>
      </c>
      <c r="C20" s="48">
        <f t="shared" ref="C20:C21" si="12">E20+F20+G20+H20+I20+J20+K20+L20+M20+N20+O20+P20</f>
        <v>167928908.31999999</v>
      </c>
      <c r="D20" s="37">
        <v>144884427.86000001</v>
      </c>
      <c r="E20" s="37">
        <v>2156249.67</v>
      </c>
      <c r="F20" s="37">
        <v>2038320</v>
      </c>
      <c r="G20" s="37">
        <v>2166984.0699999998</v>
      </c>
      <c r="H20" s="37">
        <v>3879711.54</v>
      </c>
      <c r="I20" s="37">
        <v>58405169.399999999</v>
      </c>
      <c r="J20" s="37">
        <v>2115232.6</v>
      </c>
      <c r="K20" s="37">
        <v>2169062.25</v>
      </c>
      <c r="L20" s="37">
        <v>2022734.52</v>
      </c>
      <c r="M20" s="37">
        <v>2053320</v>
      </c>
      <c r="N20" s="37">
        <v>2072175.01</v>
      </c>
      <c r="O20" s="37">
        <v>65300394.380000003</v>
      </c>
      <c r="P20" s="37">
        <v>23549554.879999999</v>
      </c>
    </row>
    <row r="21" spans="2:16" x14ac:dyDescent="0.3">
      <c r="B21" s="47" t="s">
        <v>13</v>
      </c>
      <c r="C21" s="48">
        <f t="shared" si="12"/>
        <v>120482516.61999999</v>
      </c>
      <c r="D21" s="37">
        <v>119208702.14</v>
      </c>
      <c r="E21" s="37">
        <v>9739693.5199999996</v>
      </c>
      <c r="F21" s="37">
        <v>9668580.4499999993</v>
      </c>
      <c r="G21" s="37">
        <v>9639894.6500000004</v>
      </c>
      <c r="H21" s="37">
        <v>9759634.8699999992</v>
      </c>
      <c r="I21" s="37">
        <v>9759354.1899999995</v>
      </c>
      <c r="J21" s="37">
        <v>9818585.9600000009</v>
      </c>
      <c r="K21" s="37">
        <v>9779488.2899999991</v>
      </c>
      <c r="L21" s="37">
        <v>10110695.16</v>
      </c>
      <c r="M21" s="37">
        <v>9764875.6600000001</v>
      </c>
      <c r="N21" s="37">
        <v>10699305.949999999</v>
      </c>
      <c r="O21" s="37">
        <v>10675703.84</v>
      </c>
      <c r="P21" s="37">
        <v>11066704.08</v>
      </c>
    </row>
    <row r="22" spans="2:16" x14ac:dyDescent="0.25">
      <c r="B22" s="46" t="s">
        <v>14</v>
      </c>
      <c r="C22" s="12">
        <f>E22+F22+G22+H22+I22+J22+K22+L22+M22+N22+O22+P22</f>
        <v>366176295.92000008</v>
      </c>
      <c r="D22" s="12">
        <f>D23+D24+D25+D26+D27+D28+D29+D30+D31</f>
        <v>425071326.89999998</v>
      </c>
      <c r="E22" s="12">
        <f t="shared" ref="E22" si="13">E23+E24+E25+E26+E27+E28+E29+E30+E31</f>
        <v>11457002.67</v>
      </c>
      <c r="F22" s="12">
        <f t="shared" ref="F22" si="14">F23+F24+F25+F26+F27+F28+F29+F30+F31</f>
        <v>11924277.91</v>
      </c>
      <c r="G22" s="12">
        <f t="shared" ref="G22:H22" si="15">G23+G24+G25+G26+G27+G28+G29+G30+G31</f>
        <v>49227165.829999998</v>
      </c>
      <c r="H22" s="12">
        <f t="shared" si="15"/>
        <v>32149492.57</v>
      </c>
      <c r="I22" s="12">
        <f t="shared" ref="I22:J22" si="16">I23+I24+I25+I26+I27+I28+I29+I30+I31</f>
        <v>25274732.770000007</v>
      </c>
      <c r="J22" s="12">
        <f t="shared" si="16"/>
        <v>37476325.719999999</v>
      </c>
      <c r="K22" s="12">
        <f t="shared" ref="K22:L22" si="17">K23+K24+K25+K26+K27+K28+K29+K30+K31</f>
        <v>19349328.240000002</v>
      </c>
      <c r="L22" s="12">
        <f t="shared" si="17"/>
        <v>30843992.949999999</v>
      </c>
      <c r="M22" s="12">
        <f t="shared" ref="M22:N22" si="18">M23+M24+M25+M26+M27+M28+M29+M30+M31</f>
        <v>21759368.770000003</v>
      </c>
      <c r="N22" s="12">
        <f t="shared" si="18"/>
        <v>36810990.799999997</v>
      </c>
      <c r="O22" s="12">
        <f t="shared" ref="O22:P22" si="19">O23+O24+O25+O26+O27+O28+O29+O30+O31</f>
        <v>36716349.090000004</v>
      </c>
      <c r="P22" s="12">
        <f t="shared" si="19"/>
        <v>53187268.600000009</v>
      </c>
    </row>
    <row r="23" spans="2:16" x14ac:dyDescent="0.3">
      <c r="B23" s="47" t="s">
        <v>15</v>
      </c>
      <c r="C23" s="37">
        <f>E23+F23+G23+H23+I23+J23+K23+L23+M23+N23+O23+P23</f>
        <v>76740769.269999996</v>
      </c>
      <c r="D23" s="37">
        <v>77030000</v>
      </c>
      <c r="E23" s="37">
        <v>2933121.4</v>
      </c>
      <c r="F23" s="37">
        <v>5903422.75</v>
      </c>
      <c r="G23" s="37">
        <v>9133676.0600000005</v>
      </c>
      <c r="H23" s="37">
        <v>3988499.1</v>
      </c>
      <c r="I23" s="37">
        <v>5982565.0300000003</v>
      </c>
      <c r="J23" s="37">
        <v>7033925.1900000004</v>
      </c>
      <c r="K23" s="37">
        <v>7623509.4199999999</v>
      </c>
      <c r="L23" s="37">
        <v>6616809</v>
      </c>
      <c r="M23" s="37">
        <v>8120084.8600000003</v>
      </c>
      <c r="N23" s="37">
        <v>8165976.04</v>
      </c>
      <c r="O23" s="37">
        <v>5011211.57</v>
      </c>
      <c r="P23" s="37">
        <v>6227968.8499999996</v>
      </c>
    </row>
    <row r="24" spans="2:16" ht="24.75" customHeight="1" x14ac:dyDescent="0.3">
      <c r="B24" s="47" t="s">
        <v>16</v>
      </c>
      <c r="C24" s="37">
        <f t="shared" ref="C24:C31" si="20">E24+F24+G24+H24+I24+J24+K24+L24+M24+N24+O24+P24</f>
        <v>3325129.4899999993</v>
      </c>
      <c r="D24" s="37">
        <v>4321865</v>
      </c>
      <c r="E24" s="37">
        <v>0</v>
      </c>
      <c r="F24" s="37">
        <v>85402.5</v>
      </c>
      <c r="G24" s="37">
        <v>258681.96</v>
      </c>
      <c r="H24" s="37">
        <v>146104.46</v>
      </c>
      <c r="I24" s="37">
        <v>132224.9</v>
      </c>
      <c r="J24" s="37">
        <v>124004</v>
      </c>
      <c r="K24" s="37">
        <v>437280.86</v>
      </c>
      <c r="L24" s="37">
        <v>562599.12</v>
      </c>
      <c r="M24" s="37">
        <v>564307.86</v>
      </c>
      <c r="N24" s="37">
        <v>442944.86</v>
      </c>
      <c r="O24" s="37">
        <v>443941.96</v>
      </c>
      <c r="P24" s="37">
        <v>127637.01</v>
      </c>
    </row>
    <row r="25" spans="2:16" x14ac:dyDescent="0.3">
      <c r="B25" s="47" t="s">
        <v>17</v>
      </c>
      <c r="C25" s="37">
        <f t="shared" si="20"/>
        <v>6680844</v>
      </c>
      <c r="D25" s="37">
        <v>6697600</v>
      </c>
      <c r="E25" s="37">
        <v>0</v>
      </c>
      <c r="F25" s="37">
        <v>0</v>
      </c>
      <c r="G25" s="37">
        <v>0</v>
      </c>
      <c r="H25" s="37">
        <v>1551750</v>
      </c>
      <c r="I25" s="37"/>
      <c r="J25" s="37">
        <v>1715650</v>
      </c>
      <c r="K25" s="37">
        <v>0</v>
      </c>
      <c r="L25" s="37">
        <v>1193400</v>
      </c>
      <c r="M25" s="37">
        <v>0</v>
      </c>
      <c r="N25" s="37">
        <v>1117100</v>
      </c>
      <c r="O25" s="37">
        <v>0</v>
      </c>
      <c r="P25" s="37">
        <v>1102944</v>
      </c>
    </row>
    <row r="26" spans="2:16" x14ac:dyDescent="0.3">
      <c r="B26" s="47" t="s">
        <v>18</v>
      </c>
      <c r="C26" s="37">
        <f t="shared" si="20"/>
        <v>1208955</v>
      </c>
      <c r="D26" s="37">
        <v>1495000</v>
      </c>
      <c r="E26" s="37">
        <v>0</v>
      </c>
      <c r="F26" s="37">
        <v>0</v>
      </c>
      <c r="G26" s="37">
        <v>0</v>
      </c>
      <c r="H26" s="37">
        <v>183727.5</v>
      </c>
      <c r="I26" s="37"/>
      <c r="J26" s="37">
        <v>195500</v>
      </c>
      <c r="K26" s="37">
        <v>0</v>
      </c>
      <c r="L26" s="37">
        <v>291500</v>
      </c>
      <c r="M26" s="37">
        <v>0</v>
      </c>
      <c r="N26" s="37">
        <v>98300</v>
      </c>
      <c r="O26" s="37">
        <v>0</v>
      </c>
      <c r="P26" s="37">
        <v>439927.5</v>
      </c>
    </row>
    <row r="27" spans="2:16" x14ac:dyDescent="0.3">
      <c r="B27" s="47" t="s">
        <v>19</v>
      </c>
      <c r="C27" s="37">
        <f t="shared" si="20"/>
        <v>131829315.22</v>
      </c>
      <c r="D27" s="37">
        <v>175531346.44</v>
      </c>
      <c r="E27" s="37">
        <v>3882801.36</v>
      </c>
      <c r="F27" s="37">
        <v>3867593.1</v>
      </c>
      <c r="G27" s="37">
        <v>19665678.289999999</v>
      </c>
      <c r="H27" s="37">
        <v>16645046.560000001</v>
      </c>
      <c r="I27" s="37">
        <v>5419352.3600000003</v>
      </c>
      <c r="J27" s="37">
        <v>16646190.15</v>
      </c>
      <c r="K27" s="37">
        <v>4513514.2699999996</v>
      </c>
      <c r="L27" s="37">
        <v>9412007.3399999999</v>
      </c>
      <c r="M27" s="37">
        <v>4163829.99</v>
      </c>
      <c r="N27" s="37">
        <v>11676043.029999999</v>
      </c>
      <c r="O27" s="37">
        <v>7898192.4800000004</v>
      </c>
      <c r="P27" s="37">
        <v>28039066.289999999</v>
      </c>
    </row>
    <row r="28" spans="2:16" x14ac:dyDescent="0.3">
      <c r="B28" s="47" t="s">
        <v>20</v>
      </c>
      <c r="C28" s="37">
        <f t="shared" si="20"/>
        <v>37095212.359999999</v>
      </c>
      <c r="D28" s="37">
        <v>37388828.560000002</v>
      </c>
      <c r="E28" s="37">
        <v>527503.98</v>
      </c>
      <c r="F28" s="37">
        <v>487660.26</v>
      </c>
      <c r="G28" s="37">
        <v>7799494.7199999997</v>
      </c>
      <c r="H28" s="37">
        <v>4792416.87</v>
      </c>
      <c r="I28" s="37">
        <v>9696651.8000000007</v>
      </c>
      <c r="J28" s="37">
        <v>744351.56</v>
      </c>
      <c r="K28" s="37">
        <v>813643.44</v>
      </c>
      <c r="L28" s="37">
        <v>9132529.5500000007</v>
      </c>
      <c r="M28" s="37">
        <v>748603.15</v>
      </c>
      <c r="N28" s="37">
        <v>957147.31</v>
      </c>
      <c r="O28" s="37">
        <v>880145.26</v>
      </c>
      <c r="P28" s="37">
        <v>515064.46</v>
      </c>
    </row>
    <row r="29" spans="2:16" ht="56.25" x14ac:dyDescent="0.3">
      <c r="B29" s="47" t="s">
        <v>21</v>
      </c>
      <c r="C29" s="37">
        <f t="shared" si="20"/>
        <v>14084236.699999999</v>
      </c>
      <c r="D29" s="37">
        <v>21453441.629999999</v>
      </c>
      <c r="E29" s="37">
        <v>247013.29</v>
      </c>
      <c r="F29" s="37">
        <v>336026.63</v>
      </c>
      <c r="G29" s="37">
        <v>625065.57999999996</v>
      </c>
      <c r="H29" s="37">
        <v>141835.16</v>
      </c>
      <c r="I29" s="37">
        <v>263583.3</v>
      </c>
      <c r="J29" s="37">
        <v>441932.81</v>
      </c>
      <c r="K29" s="37">
        <v>90426.13</v>
      </c>
      <c r="L29" s="37">
        <v>608918.16</v>
      </c>
      <c r="M29" s="37">
        <v>1225521.73</v>
      </c>
      <c r="N29" s="37">
        <v>357409.59</v>
      </c>
      <c r="O29" s="37">
        <v>6203513.4800000004</v>
      </c>
      <c r="P29" s="37">
        <v>3542990.84</v>
      </c>
    </row>
    <row r="30" spans="2:16" ht="37.5" x14ac:dyDescent="0.3">
      <c r="B30" s="47" t="s">
        <v>22</v>
      </c>
      <c r="C30" s="37">
        <f t="shared" si="20"/>
        <v>44039444.390000001</v>
      </c>
      <c r="D30" s="37">
        <v>49770291.810000002</v>
      </c>
      <c r="E30" s="37">
        <v>0</v>
      </c>
      <c r="F30" s="37">
        <v>1244172.67</v>
      </c>
      <c r="G30" s="37">
        <v>5625669.7800000003</v>
      </c>
      <c r="H30" s="37">
        <v>1297873.2</v>
      </c>
      <c r="I30" s="37">
        <v>2201562.58</v>
      </c>
      <c r="J30" s="37">
        <v>3149730.93</v>
      </c>
      <c r="K30" s="37">
        <v>2278906.6800000002</v>
      </c>
      <c r="L30" s="37">
        <v>2460976.31</v>
      </c>
      <c r="M30" s="37">
        <v>6828461.1799999997</v>
      </c>
      <c r="N30" s="37">
        <v>2337103.9700000002</v>
      </c>
      <c r="O30" s="37">
        <v>5840933.5</v>
      </c>
      <c r="P30" s="37">
        <v>10774053.59</v>
      </c>
    </row>
    <row r="31" spans="2:16" x14ac:dyDescent="0.3">
      <c r="B31" s="47" t="s">
        <v>23</v>
      </c>
      <c r="C31" s="37">
        <f t="shared" si="20"/>
        <v>51172389.49000001</v>
      </c>
      <c r="D31" s="37">
        <v>51382953.460000001</v>
      </c>
      <c r="E31" s="37">
        <v>3866562.64</v>
      </c>
      <c r="F31" s="37">
        <v>0</v>
      </c>
      <c r="G31" s="37">
        <v>6118899.4400000004</v>
      </c>
      <c r="H31" s="37">
        <v>3402239.72</v>
      </c>
      <c r="I31" s="37">
        <v>1578792.8</v>
      </c>
      <c r="J31" s="37">
        <v>7425041.0800000001</v>
      </c>
      <c r="K31" s="37">
        <v>3592047.44</v>
      </c>
      <c r="L31" s="37">
        <v>565253.47</v>
      </c>
      <c r="M31" s="37">
        <v>108560</v>
      </c>
      <c r="N31" s="37">
        <v>11658966</v>
      </c>
      <c r="O31" s="37">
        <v>10438410.84</v>
      </c>
      <c r="P31" s="37">
        <v>2417616.06</v>
      </c>
    </row>
    <row r="32" spans="2:16" x14ac:dyDescent="0.3">
      <c r="B32" s="46" t="s">
        <v>24</v>
      </c>
      <c r="C32" s="44">
        <f>E32+F32+G32+H32+I32+J32+K32+L32+M32+N32+O32+P32</f>
        <v>11598696810.9</v>
      </c>
      <c r="D32" s="12">
        <f>D33+D34+D35+D36+D37+D38+D39+D40+D41</f>
        <v>13758287194.34</v>
      </c>
      <c r="E32" s="12">
        <f>E33+E34+E35+E36+E38+E39+E40+E41</f>
        <v>225090515.58000001</v>
      </c>
      <c r="F32" s="12">
        <f t="shared" ref="F32:K32" si="21">F33+F34+F35+F36+F37+F38+F39+F40+F41</f>
        <v>986657136.99000001</v>
      </c>
      <c r="G32" s="12">
        <f t="shared" si="21"/>
        <v>1704686003.5799999</v>
      </c>
      <c r="H32" s="12">
        <f t="shared" si="21"/>
        <v>947789632.16999996</v>
      </c>
      <c r="I32" s="12">
        <f t="shared" si="21"/>
        <v>675543248.85000002</v>
      </c>
      <c r="J32" s="12">
        <f t="shared" si="21"/>
        <v>1372515105.1500001</v>
      </c>
      <c r="K32" s="12">
        <f t="shared" si="21"/>
        <v>535831368.52999997</v>
      </c>
      <c r="L32" s="12">
        <f t="shared" ref="L32:N32" si="22">L33+L34+L35+L36+L37+L38+L39+L40+L41</f>
        <v>651903659.89999998</v>
      </c>
      <c r="M32" s="12">
        <f t="shared" si="22"/>
        <v>1629674947.8</v>
      </c>
      <c r="N32" s="12">
        <f t="shared" si="22"/>
        <v>821277592.96000004</v>
      </c>
      <c r="O32" s="12">
        <f t="shared" ref="O32:P32" si="23">O33+O34+O35+O36+O37+O38+O39+O40+O41</f>
        <v>898534151.44999993</v>
      </c>
      <c r="P32" s="12">
        <f t="shared" si="23"/>
        <v>1149193447.9399998</v>
      </c>
    </row>
    <row r="33" spans="1:23" ht="37.5" x14ac:dyDescent="0.3">
      <c r="B33" s="47" t="s">
        <v>25</v>
      </c>
      <c r="C33" s="37">
        <f>E33+F33+G33+H33+I33+J33+K33+L33+M33+N33+O33+P33</f>
        <v>5248088.92</v>
      </c>
      <c r="D33" s="37">
        <v>7078203</v>
      </c>
      <c r="E33" s="37">
        <v>0</v>
      </c>
      <c r="F33" s="37">
        <v>264594</v>
      </c>
      <c r="G33" s="37">
        <v>1600510.5</v>
      </c>
      <c r="H33" s="37">
        <v>146746.51999999999</v>
      </c>
      <c r="I33" s="37">
        <v>0</v>
      </c>
      <c r="J33" s="37">
        <v>927417.28</v>
      </c>
      <c r="K33" s="37">
        <v>100000</v>
      </c>
      <c r="L33" s="37">
        <v>169236.21</v>
      </c>
      <c r="M33" s="37">
        <v>12036</v>
      </c>
      <c r="N33" s="37">
        <v>42803.31</v>
      </c>
      <c r="O33" s="37">
        <v>1555081.8</v>
      </c>
      <c r="P33" s="37">
        <v>429663.3</v>
      </c>
    </row>
    <row r="34" spans="1:23" x14ac:dyDescent="0.3">
      <c r="B34" s="47" t="s">
        <v>26</v>
      </c>
      <c r="C34" s="37">
        <f t="shared" ref="C34:C41" si="24">E34+F34+G34+H34+I34+J34+K34+L34+M34+N34+O34+P34</f>
        <v>404207.94999999995</v>
      </c>
      <c r="D34" s="37">
        <v>938181.3900000006</v>
      </c>
      <c r="E34" s="37">
        <v>0</v>
      </c>
      <c r="F34" s="37">
        <v>0</v>
      </c>
      <c r="G34" s="37">
        <v>0</v>
      </c>
      <c r="H34" s="37">
        <v>0</v>
      </c>
      <c r="I34" s="37">
        <v>10147.41</v>
      </c>
      <c r="J34" s="37">
        <v>130861.81</v>
      </c>
      <c r="K34" s="37">
        <v>0</v>
      </c>
      <c r="L34" s="37">
        <v>159182</v>
      </c>
      <c r="M34" s="37">
        <v>0</v>
      </c>
      <c r="N34" s="37">
        <v>47544.75</v>
      </c>
      <c r="O34" s="37">
        <v>0</v>
      </c>
      <c r="P34" s="37">
        <v>56471.98</v>
      </c>
    </row>
    <row r="35" spans="1:23" x14ac:dyDescent="0.3">
      <c r="B35" s="47" t="s">
        <v>27</v>
      </c>
      <c r="C35" s="37">
        <f t="shared" si="24"/>
        <v>10998170.5</v>
      </c>
      <c r="D35" s="37">
        <v>10928514</v>
      </c>
      <c r="E35" s="37">
        <v>0</v>
      </c>
      <c r="F35" s="37">
        <v>20532</v>
      </c>
      <c r="G35" s="37">
        <v>5005560</v>
      </c>
      <c r="H35" s="37">
        <v>783166</v>
      </c>
      <c r="I35" s="37">
        <v>1199872.6000000001</v>
      </c>
      <c r="J35" s="37">
        <v>919786.4</v>
      </c>
      <c r="K35" s="37">
        <v>1206019</v>
      </c>
      <c r="L35" s="37">
        <v>788830</v>
      </c>
      <c r="M35" s="37">
        <v>307191</v>
      </c>
      <c r="N35" s="37">
        <v>215940</v>
      </c>
      <c r="O35" s="37">
        <v>2265.6</v>
      </c>
      <c r="P35" s="37">
        <v>549007.9</v>
      </c>
    </row>
    <row r="36" spans="1:23" x14ac:dyDescent="0.3">
      <c r="B36" s="47" t="s">
        <v>28</v>
      </c>
      <c r="C36" s="37">
        <f t="shared" si="24"/>
        <v>5462400980.4100008</v>
      </c>
      <c r="D36" s="37">
        <v>3775108419.0199995</v>
      </c>
      <c r="E36" s="37">
        <v>152808918.5</v>
      </c>
      <c r="F36" s="37">
        <v>909642909.97000003</v>
      </c>
      <c r="G36" s="37">
        <v>363207406.25</v>
      </c>
      <c r="H36" s="37">
        <v>356993216.04000002</v>
      </c>
      <c r="I36" s="37">
        <v>548722503.15999997</v>
      </c>
      <c r="J36" s="37">
        <v>259076544.78</v>
      </c>
      <c r="K36" s="37">
        <v>180669462.02000001</v>
      </c>
      <c r="L36" s="37">
        <v>144378191.18000001</v>
      </c>
      <c r="M36" s="37">
        <v>1560453307.71</v>
      </c>
      <c r="N36" s="37">
        <v>244017759.80000001</v>
      </c>
      <c r="O36" s="37">
        <f>364145946.09</f>
        <v>364145946.08999997</v>
      </c>
      <c r="P36" s="37">
        <v>378284814.91000003</v>
      </c>
    </row>
    <row r="37" spans="1:23" ht="37.5" x14ac:dyDescent="0.3">
      <c r="B37" s="47" t="s">
        <v>85</v>
      </c>
      <c r="C37" s="37">
        <f t="shared" si="24"/>
        <v>4454539809.9299994</v>
      </c>
      <c r="D37" s="37">
        <v>7342800000</v>
      </c>
      <c r="E37" s="37"/>
      <c r="F37" s="37"/>
      <c r="G37" s="37">
        <v>1151969107.48</v>
      </c>
      <c r="H37" s="37">
        <v>485786143.80000001</v>
      </c>
      <c r="I37" s="37">
        <v>1359324.6</v>
      </c>
      <c r="J37" s="37">
        <v>1023355502.72</v>
      </c>
      <c r="K37" s="37">
        <v>188598365.24000001</v>
      </c>
      <c r="L37" s="37">
        <v>390737742.85000002</v>
      </c>
      <c r="M37" s="37">
        <v>0</v>
      </c>
      <c r="N37" s="37">
        <v>456950740.12</v>
      </c>
      <c r="O37" s="37">
        <v>432917431.19999999</v>
      </c>
      <c r="P37" s="37">
        <v>322865451.92000002</v>
      </c>
    </row>
    <row r="38" spans="1:23" x14ac:dyDescent="0.3">
      <c r="B38" s="47" t="s">
        <v>29</v>
      </c>
      <c r="C38" s="37">
        <f t="shared" si="24"/>
        <v>5801703.709999999</v>
      </c>
      <c r="D38" s="37">
        <v>8809616</v>
      </c>
      <c r="E38" s="37">
        <v>0</v>
      </c>
      <c r="F38" s="37">
        <v>0</v>
      </c>
      <c r="G38" s="37">
        <v>988250</v>
      </c>
      <c r="H38" s="37">
        <v>2689.16</v>
      </c>
      <c r="I38" s="37">
        <v>0</v>
      </c>
      <c r="J38" s="37">
        <v>1067319.28</v>
      </c>
      <c r="K38" s="37">
        <v>11629.32</v>
      </c>
      <c r="L38" s="37">
        <v>5865</v>
      </c>
      <c r="M38" s="37">
        <v>1522745.62</v>
      </c>
      <c r="N38" s="37">
        <v>480</v>
      </c>
      <c r="O38" s="37">
        <v>1662731.4</v>
      </c>
      <c r="P38" s="37">
        <v>539993.93000000005</v>
      </c>
    </row>
    <row r="39" spans="1:23" ht="37.5" x14ac:dyDescent="0.3">
      <c r="B39" s="47" t="s">
        <v>30</v>
      </c>
      <c r="C39" s="37">
        <f t="shared" si="24"/>
        <v>2577317.4499999997</v>
      </c>
      <c r="D39" s="37">
        <v>4345915</v>
      </c>
      <c r="E39" s="37">
        <v>0</v>
      </c>
      <c r="F39" s="37">
        <v>0</v>
      </c>
      <c r="G39" s="37">
        <v>14430</v>
      </c>
      <c r="H39" s="37">
        <v>196492.75</v>
      </c>
      <c r="I39" s="37">
        <v>0</v>
      </c>
      <c r="J39" s="37">
        <v>287639.73</v>
      </c>
      <c r="K39" s="37">
        <v>191913.69</v>
      </c>
      <c r="L39" s="37">
        <v>15894.14</v>
      </c>
      <c r="M39" s="37">
        <v>44930.5</v>
      </c>
      <c r="N39" s="37">
        <v>8932.02</v>
      </c>
      <c r="O39" s="37">
        <v>1056299.74</v>
      </c>
      <c r="P39" s="37">
        <v>760784.88</v>
      </c>
    </row>
    <row r="40" spans="1:23" ht="37.5" x14ac:dyDescent="0.3">
      <c r="B40" s="47" t="s">
        <v>31</v>
      </c>
      <c r="C40" s="37">
        <f t="shared" si="24"/>
        <v>252902386.69000003</v>
      </c>
      <c r="D40" s="37">
        <v>362775697.94999993</v>
      </c>
      <c r="E40" s="37">
        <v>1794.96</v>
      </c>
      <c r="F40" s="37">
        <v>12069836.85</v>
      </c>
      <c r="G40" s="37">
        <v>44828174.289999999</v>
      </c>
      <c r="H40" s="37">
        <v>3143157.17</v>
      </c>
      <c r="I40" s="37">
        <v>1557988.12</v>
      </c>
      <c r="J40" s="37">
        <v>16866177.010000002</v>
      </c>
      <c r="K40" s="37">
        <v>4586865.18</v>
      </c>
      <c r="L40" s="37">
        <v>6945843.0199999996</v>
      </c>
      <c r="M40" s="37">
        <v>7627075.1500000004</v>
      </c>
      <c r="N40" s="37">
        <v>69012620.599999994</v>
      </c>
      <c r="O40" s="37">
        <v>11420418.779999999</v>
      </c>
      <c r="P40" s="37">
        <v>74842435.560000002</v>
      </c>
    </row>
    <row r="41" spans="1:23" x14ac:dyDescent="0.3">
      <c r="B41" s="47" t="s">
        <v>32</v>
      </c>
      <c r="C41" s="37">
        <f t="shared" si="24"/>
        <v>1403824145.3400002</v>
      </c>
      <c r="D41" s="37">
        <v>2245502647.98</v>
      </c>
      <c r="E41" s="37">
        <v>72279802.120000005</v>
      </c>
      <c r="F41" s="37">
        <v>64659264.170000002</v>
      </c>
      <c r="G41" s="37">
        <v>137072565.06</v>
      </c>
      <c r="H41" s="37">
        <v>100738020.73</v>
      </c>
      <c r="I41" s="37">
        <v>122693412.95999999</v>
      </c>
      <c r="J41" s="37">
        <v>69883856.140000001</v>
      </c>
      <c r="K41" s="37">
        <v>160467114.08000001</v>
      </c>
      <c r="L41" s="37">
        <v>108702875.5</v>
      </c>
      <c r="M41" s="37">
        <v>59707661.82</v>
      </c>
      <c r="N41" s="37">
        <v>50980772.359999999</v>
      </c>
      <c r="O41" s="37">
        <v>85773976.840000004</v>
      </c>
      <c r="P41" s="37">
        <v>370864823.56</v>
      </c>
    </row>
    <row r="42" spans="1:23" x14ac:dyDescent="0.25">
      <c r="A42" s="14"/>
      <c r="B42" s="46" t="s">
        <v>33</v>
      </c>
      <c r="C42" s="12"/>
      <c r="D42" s="12">
        <v>0</v>
      </c>
      <c r="E42" s="12">
        <f t="shared" ref="E42:J42" si="25">E43+E44+E45+E46+E47+E48+E49</f>
        <v>0</v>
      </c>
      <c r="F42" s="12">
        <f t="shared" si="25"/>
        <v>0</v>
      </c>
      <c r="G42" s="12">
        <f t="shared" si="25"/>
        <v>0</v>
      </c>
      <c r="H42" s="12">
        <f t="shared" si="25"/>
        <v>0</v>
      </c>
      <c r="I42" s="12">
        <f t="shared" si="25"/>
        <v>0</v>
      </c>
      <c r="J42" s="12">
        <f t="shared" si="25"/>
        <v>0</v>
      </c>
      <c r="K42" s="12">
        <f t="shared" ref="K42:L42" si="26">K43+K44+K45+K46+K47+K48+K49</f>
        <v>0</v>
      </c>
      <c r="L42" s="12">
        <f t="shared" si="26"/>
        <v>0</v>
      </c>
      <c r="M42" s="12">
        <f t="shared" ref="M42" si="27">M43+M44+M45+M46+M47+M48+M49</f>
        <v>0</v>
      </c>
      <c r="N42" s="12"/>
      <c r="O42" s="12">
        <f t="shared" ref="O42:P42" si="28">O43+O44+O45+O46+O47+O48+O49</f>
        <v>0</v>
      </c>
      <c r="P42" s="12">
        <f t="shared" si="28"/>
        <v>0</v>
      </c>
    </row>
    <row r="43" spans="1:23" s="59" customFormat="1" ht="31.5" x14ac:dyDescent="0.25">
      <c r="B43" s="45" t="s">
        <v>37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/>
      <c r="O43" s="43">
        <v>0</v>
      </c>
      <c r="P43" s="43">
        <v>0</v>
      </c>
      <c r="Q43" s="60"/>
      <c r="R43" s="60"/>
      <c r="S43" s="60"/>
      <c r="T43" s="60"/>
      <c r="U43" s="60"/>
      <c r="V43" s="60"/>
      <c r="W43" s="60"/>
    </row>
    <row r="44" spans="1:23" s="59" customFormat="1" ht="31.5" x14ac:dyDescent="0.25">
      <c r="B44" s="45" t="s">
        <v>38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/>
      <c r="O44" s="43">
        <v>0</v>
      </c>
      <c r="P44" s="43">
        <v>0</v>
      </c>
      <c r="Q44" s="60"/>
      <c r="R44" s="60"/>
      <c r="S44" s="60"/>
      <c r="T44" s="60"/>
      <c r="U44" s="60"/>
      <c r="V44" s="60"/>
      <c r="W44" s="60"/>
    </row>
    <row r="45" spans="1:23" s="59" customFormat="1" ht="31.5" x14ac:dyDescent="0.25">
      <c r="B45" s="45" t="s">
        <v>39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/>
      <c r="O45" s="43">
        <v>0</v>
      </c>
      <c r="P45" s="43">
        <v>0</v>
      </c>
      <c r="Q45" s="60"/>
      <c r="R45" s="60"/>
      <c r="S45" s="60"/>
      <c r="T45" s="60"/>
      <c r="U45" s="60"/>
      <c r="V45" s="60"/>
      <c r="W45" s="60"/>
    </row>
    <row r="46" spans="1:23" s="59" customFormat="1" ht="31.5" x14ac:dyDescent="0.25">
      <c r="B46" s="45" t="s">
        <v>40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/>
      <c r="O46" s="43">
        <v>0</v>
      </c>
      <c r="P46" s="43">
        <v>0</v>
      </c>
      <c r="Q46" s="60"/>
      <c r="R46" s="60"/>
      <c r="S46" s="60"/>
      <c r="T46" s="60"/>
      <c r="U46" s="60"/>
      <c r="V46" s="60"/>
      <c r="W46" s="60"/>
    </row>
    <row r="47" spans="1:23" s="59" customFormat="1" ht="31.5" x14ac:dyDescent="0.25">
      <c r="B47" s="45" t="s">
        <v>41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/>
      <c r="O47" s="43">
        <v>0</v>
      </c>
      <c r="P47" s="43">
        <v>0</v>
      </c>
      <c r="Q47" s="60"/>
      <c r="R47" s="60"/>
      <c r="S47" s="60"/>
      <c r="T47" s="60"/>
      <c r="U47" s="60"/>
      <c r="V47" s="60"/>
      <c r="W47" s="60"/>
    </row>
    <row r="48" spans="1:23" s="59" customFormat="1" ht="31.5" x14ac:dyDescent="0.25">
      <c r="B48" s="45" t="s">
        <v>42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/>
      <c r="O48" s="43">
        <v>0</v>
      </c>
      <c r="P48" s="43">
        <v>0</v>
      </c>
      <c r="Q48" s="60"/>
      <c r="R48" s="60"/>
      <c r="S48" s="60"/>
      <c r="T48" s="60"/>
      <c r="U48" s="60"/>
      <c r="V48" s="60"/>
      <c r="W48" s="60"/>
    </row>
    <row r="49" spans="2:23" s="59" customFormat="1" ht="31.5" x14ac:dyDescent="0.25">
      <c r="B49" s="45" t="s">
        <v>43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/>
      <c r="O49" s="43">
        <v>0</v>
      </c>
      <c r="P49" s="43">
        <v>0</v>
      </c>
      <c r="Q49" s="60"/>
      <c r="R49" s="60"/>
      <c r="S49" s="60"/>
      <c r="T49" s="60"/>
      <c r="U49" s="60"/>
      <c r="V49" s="60"/>
      <c r="W49" s="60"/>
    </row>
    <row r="50" spans="2:23" s="59" customFormat="1" ht="15.75" x14ac:dyDescent="0.25">
      <c r="B50" s="15" t="s">
        <v>44</v>
      </c>
      <c r="C50" s="16">
        <v>0</v>
      </c>
      <c r="D50" s="16"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60"/>
      <c r="R50" s="60"/>
      <c r="S50" s="60"/>
      <c r="T50" s="60"/>
      <c r="U50" s="60"/>
      <c r="V50" s="60"/>
      <c r="W50" s="60"/>
    </row>
    <row r="51" spans="2:23" s="59" customFormat="1" ht="31.5" x14ac:dyDescent="0.25">
      <c r="B51" s="45" t="s">
        <v>45</v>
      </c>
      <c r="C51" s="43">
        <v>0</v>
      </c>
      <c r="D51" s="43">
        <v>0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60"/>
      <c r="R51" s="60"/>
      <c r="S51" s="60"/>
      <c r="T51" s="60"/>
      <c r="U51" s="60"/>
      <c r="V51" s="60"/>
      <c r="W51" s="60"/>
    </row>
    <row r="52" spans="2:23" s="59" customFormat="1" ht="31.5" x14ac:dyDescent="0.25">
      <c r="B52" s="45" t="s">
        <v>46</v>
      </c>
      <c r="C52" s="43">
        <v>0</v>
      </c>
      <c r="D52" s="43">
        <v>0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60"/>
      <c r="R52" s="60"/>
      <c r="S52" s="60"/>
      <c r="T52" s="60"/>
      <c r="U52" s="60"/>
      <c r="V52" s="60"/>
      <c r="W52" s="60"/>
    </row>
    <row r="53" spans="2:23" s="59" customFormat="1" ht="31.5" x14ac:dyDescent="0.25">
      <c r="B53" s="45" t="s">
        <v>47</v>
      </c>
      <c r="C53" s="43">
        <v>0</v>
      </c>
      <c r="D53" s="43">
        <v>0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60"/>
      <c r="R53" s="60"/>
      <c r="S53" s="60"/>
      <c r="T53" s="60"/>
      <c r="U53" s="60"/>
      <c r="V53" s="60"/>
      <c r="W53" s="60"/>
    </row>
    <row r="54" spans="2:23" s="59" customFormat="1" ht="31.5" x14ac:dyDescent="0.25">
      <c r="B54" s="45" t="s">
        <v>48</v>
      </c>
      <c r="C54" s="43">
        <v>0</v>
      </c>
      <c r="D54" s="43">
        <v>0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60"/>
      <c r="R54" s="60"/>
      <c r="S54" s="60"/>
      <c r="T54" s="60"/>
      <c r="U54" s="60"/>
      <c r="V54" s="60"/>
      <c r="W54" s="60"/>
    </row>
    <row r="55" spans="2:23" s="59" customFormat="1" ht="31.5" x14ac:dyDescent="0.25">
      <c r="B55" s="45" t="s">
        <v>49</v>
      </c>
      <c r="C55" s="43">
        <v>0</v>
      </c>
      <c r="D55" s="43">
        <v>0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60"/>
      <c r="R55" s="60"/>
      <c r="S55" s="60"/>
      <c r="T55" s="60"/>
      <c r="U55" s="60"/>
      <c r="V55" s="60"/>
      <c r="W55" s="60"/>
    </row>
    <row r="56" spans="2:23" s="59" customFormat="1" ht="31.5" x14ac:dyDescent="0.25">
      <c r="B56" s="45" t="s">
        <v>50</v>
      </c>
      <c r="C56" s="43">
        <v>0</v>
      </c>
      <c r="D56" s="43">
        <v>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60"/>
      <c r="R56" s="60"/>
      <c r="S56" s="60"/>
      <c r="T56" s="60"/>
      <c r="U56" s="60"/>
      <c r="V56" s="60"/>
      <c r="W56" s="60"/>
    </row>
    <row r="57" spans="2:23" s="59" customFormat="1" ht="31.5" x14ac:dyDescent="0.25">
      <c r="B57" s="45" t="s">
        <v>51</v>
      </c>
      <c r="C57" s="43">
        <v>0</v>
      </c>
      <c r="D57" s="43">
        <v>0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60"/>
      <c r="R57" s="60"/>
      <c r="S57" s="60"/>
      <c r="T57" s="60"/>
      <c r="U57" s="60"/>
      <c r="V57" s="60"/>
      <c r="W57" s="60"/>
    </row>
    <row r="58" spans="2:23" ht="37.5" x14ac:dyDescent="0.25">
      <c r="B58" s="13" t="s">
        <v>52</v>
      </c>
      <c r="C58" s="12">
        <f>E58+F58+G58+H58+I58+J58+K58+L58+M58+N58+O58+P58</f>
        <v>51021941.009999998</v>
      </c>
      <c r="D58" s="12">
        <f>D59+D60+D61+D62+D63+D64+D65+D66</f>
        <v>77577461</v>
      </c>
      <c r="E58" s="12">
        <v>0</v>
      </c>
      <c r="F58" s="12">
        <f t="shared" ref="F58:K58" si="29">F59+F60+F61+F62+F63+F64+F65+F66</f>
        <v>2721410.2199999997</v>
      </c>
      <c r="G58" s="12">
        <f t="shared" si="29"/>
        <v>2187164.17</v>
      </c>
      <c r="H58" s="12">
        <f t="shared" si="29"/>
        <v>21594</v>
      </c>
      <c r="I58" s="12">
        <f t="shared" si="29"/>
        <v>1823138.22</v>
      </c>
      <c r="J58" s="12">
        <f t="shared" si="29"/>
        <v>20388167.300000001</v>
      </c>
      <c r="K58" s="12">
        <f t="shared" si="29"/>
        <v>1060466</v>
      </c>
      <c r="L58" s="12">
        <f t="shared" ref="L58:O58" si="30">L59+L60+L61+L62+L63+L64+L65+L66</f>
        <v>738680</v>
      </c>
      <c r="M58" s="12">
        <f t="shared" si="30"/>
        <v>5373777.8000000007</v>
      </c>
      <c r="N58" s="12">
        <f t="shared" si="30"/>
        <v>12647681.57</v>
      </c>
      <c r="O58" s="12">
        <f t="shared" si="30"/>
        <v>1680863.69</v>
      </c>
      <c r="P58" s="12">
        <f t="shared" ref="P58" si="31">P59+P60+P61+P62+P63+P64+P65+P66</f>
        <v>2378998.04</v>
      </c>
    </row>
    <row r="59" spans="2:23" x14ac:dyDescent="0.3">
      <c r="B59" s="47" t="s">
        <v>53</v>
      </c>
      <c r="C59" s="37">
        <f>E59+F59+G59+H59+I59+J59+K59+L59+M59+N59+O59+P59</f>
        <v>14312004.619999999</v>
      </c>
      <c r="D59" s="37">
        <v>17115222</v>
      </c>
      <c r="E59" s="37">
        <v>0</v>
      </c>
      <c r="F59" s="37">
        <v>2345250</v>
      </c>
      <c r="G59" s="37">
        <v>1895195.05</v>
      </c>
      <c r="I59" s="37">
        <v>181794.99</v>
      </c>
      <c r="J59" s="37">
        <v>1376825.18</v>
      </c>
      <c r="K59" s="37">
        <v>728414</v>
      </c>
      <c r="L59" s="37">
        <v>628350</v>
      </c>
      <c r="M59" s="37">
        <v>71884.399999999994</v>
      </c>
      <c r="N59" s="37">
        <v>3098332.17</v>
      </c>
      <c r="O59" s="37">
        <v>1680863.69</v>
      </c>
      <c r="P59" s="37">
        <v>2305095.14</v>
      </c>
    </row>
    <row r="60" spans="2:23" ht="37.5" x14ac:dyDescent="0.3">
      <c r="B60" s="47" t="s">
        <v>54</v>
      </c>
      <c r="C60" s="37">
        <f t="shared" ref="C60:C66" si="32">E60+F60+G60+H60+I60+J60+K60+L60+M60+N60+O60+P60</f>
        <v>876305.12</v>
      </c>
      <c r="D60" s="37">
        <v>1310000</v>
      </c>
      <c r="E60" s="37">
        <v>0</v>
      </c>
      <c r="F60" s="37">
        <v>0</v>
      </c>
      <c r="G60" s="37">
        <v>291969.12</v>
      </c>
      <c r="H60" s="37">
        <v>0</v>
      </c>
      <c r="I60" s="37">
        <v>0</v>
      </c>
      <c r="J60" s="37">
        <v>29500</v>
      </c>
      <c r="K60" s="37">
        <v>247800</v>
      </c>
      <c r="L60" s="37">
        <v>0</v>
      </c>
      <c r="M60" s="37">
        <v>307036</v>
      </c>
      <c r="N60" s="37"/>
      <c r="O60" s="37"/>
      <c r="P60" s="37"/>
    </row>
    <row r="61" spans="2:23" ht="37.5" x14ac:dyDescent="0.3">
      <c r="B61" s="47" t="s">
        <v>55</v>
      </c>
      <c r="C61" s="37">
        <f t="shared" si="32"/>
        <v>0</v>
      </c>
      <c r="D61" s="37">
        <v>9096386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</row>
    <row r="62" spans="2:23" ht="37.5" x14ac:dyDescent="0.3">
      <c r="B62" s="47" t="s">
        <v>56</v>
      </c>
      <c r="C62" s="37">
        <f t="shared" si="32"/>
        <v>28470960</v>
      </c>
      <c r="D62" s="37">
        <v>29141500</v>
      </c>
      <c r="E62" s="37"/>
      <c r="F62" s="37"/>
      <c r="G62" s="37"/>
      <c r="H62" s="37"/>
      <c r="I62" s="37"/>
      <c r="J62" s="37">
        <v>18981000</v>
      </c>
      <c r="K62" s="37"/>
      <c r="L62" s="37"/>
      <c r="M62" s="37"/>
      <c r="N62" s="37">
        <v>9489960</v>
      </c>
      <c r="O62" s="37">
        <v>0</v>
      </c>
      <c r="P62" s="37">
        <v>0</v>
      </c>
    </row>
    <row r="63" spans="2:23" ht="37.5" x14ac:dyDescent="0.3">
      <c r="B63" s="47" t="s">
        <v>57</v>
      </c>
      <c r="C63" s="37">
        <f t="shared" si="32"/>
        <v>7362671.2700000014</v>
      </c>
      <c r="D63" s="37">
        <v>9059298</v>
      </c>
      <c r="E63" s="37">
        <v>0</v>
      </c>
      <c r="F63" s="37">
        <v>376160.22</v>
      </c>
      <c r="G63" s="37">
        <v>0</v>
      </c>
      <c r="H63" s="37">
        <v>21594</v>
      </c>
      <c r="I63" s="37">
        <v>1641343.23</v>
      </c>
      <c r="J63" s="37">
        <v>842.12</v>
      </c>
      <c r="K63" s="37">
        <v>84252</v>
      </c>
      <c r="L63" s="37">
        <v>110330</v>
      </c>
      <c r="M63" s="37">
        <v>4994857.4000000004</v>
      </c>
      <c r="N63" s="37">
        <v>59389.4</v>
      </c>
      <c r="O63" s="37">
        <v>0</v>
      </c>
      <c r="P63" s="37">
        <v>73902.899999999994</v>
      </c>
    </row>
    <row r="64" spans="2:23" x14ac:dyDescent="0.3">
      <c r="B64" s="47" t="s">
        <v>58</v>
      </c>
      <c r="C64" s="37">
        <f t="shared" si="32"/>
        <v>0</v>
      </c>
      <c r="D64" s="37">
        <v>480055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/>
      <c r="L64" s="37"/>
      <c r="M64" s="37"/>
      <c r="N64" s="37">
        <v>0</v>
      </c>
      <c r="O64" s="37"/>
      <c r="P64" s="37"/>
    </row>
    <row r="65" spans="2:16" x14ac:dyDescent="0.3">
      <c r="B65" s="47" t="s">
        <v>59</v>
      </c>
      <c r="C65" s="37">
        <f t="shared" si="32"/>
        <v>0</v>
      </c>
      <c r="D65" s="37">
        <v>11275000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/>
      <c r="O65" s="37">
        <v>0</v>
      </c>
      <c r="P65" s="37">
        <v>0</v>
      </c>
    </row>
    <row r="66" spans="2:16" ht="37.5" x14ac:dyDescent="0.3">
      <c r="B66" s="49" t="s">
        <v>60</v>
      </c>
      <c r="C66" s="37">
        <f t="shared" si="32"/>
        <v>0</v>
      </c>
      <c r="D66" s="38">
        <v>100000</v>
      </c>
      <c r="E66" s="50"/>
      <c r="F66" s="50"/>
      <c r="G66" s="50"/>
      <c r="H66" s="50"/>
      <c r="I66" s="50"/>
      <c r="J66" s="50"/>
      <c r="K66" s="50"/>
      <c r="L66" s="50"/>
      <c r="M66" s="50"/>
      <c r="N66" s="38"/>
      <c r="O66" s="50"/>
      <c r="P66" s="50"/>
    </row>
    <row r="67" spans="2:16" x14ac:dyDescent="0.3">
      <c r="B67" s="51" t="s">
        <v>61</v>
      </c>
      <c r="C67" s="39">
        <f>E67+F67+G67+H67+I67+J67+K67+L67+M67+N67+O67+P67</f>
        <v>6637574.1899999995</v>
      </c>
      <c r="D67" s="39">
        <f>D68</f>
        <v>31500000</v>
      </c>
      <c r="E67" s="39">
        <v>0</v>
      </c>
      <c r="F67" s="39">
        <v>0</v>
      </c>
      <c r="G67" s="39">
        <f t="shared" ref="G67:P67" si="33">G68</f>
        <v>376799.04</v>
      </c>
      <c r="H67" s="39">
        <f t="shared" si="33"/>
        <v>451061.2</v>
      </c>
      <c r="I67" s="39">
        <f t="shared" si="33"/>
        <v>1261326.2</v>
      </c>
      <c r="J67" s="39">
        <f t="shared" si="33"/>
        <v>3766105.83</v>
      </c>
      <c r="K67" s="39">
        <f t="shared" si="33"/>
        <v>0</v>
      </c>
      <c r="L67" s="39">
        <f t="shared" si="33"/>
        <v>3807408.14</v>
      </c>
      <c r="M67" s="39">
        <f t="shared" si="33"/>
        <v>0</v>
      </c>
      <c r="N67" s="39">
        <f t="shared" si="33"/>
        <v>410607.04</v>
      </c>
      <c r="O67" s="39">
        <f t="shared" si="33"/>
        <v>0</v>
      </c>
      <c r="P67" s="39">
        <f t="shared" si="33"/>
        <v>-3435733.26</v>
      </c>
    </row>
    <row r="68" spans="2:16" x14ac:dyDescent="0.3">
      <c r="B68" s="47" t="s">
        <v>62</v>
      </c>
      <c r="C68" s="37">
        <f>E68+F68+G68+H68+I68+J68+K68+L68+M68+N68+O68+P68</f>
        <v>6637574.1899999995</v>
      </c>
      <c r="D68" s="37">
        <v>31500000</v>
      </c>
      <c r="E68" s="37">
        <v>0</v>
      </c>
      <c r="F68" s="37">
        <v>0</v>
      </c>
      <c r="G68" s="37">
        <v>376799.04</v>
      </c>
      <c r="H68" s="37">
        <v>451061.2</v>
      </c>
      <c r="I68" s="37">
        <v>1261326.2</v>
      </c>
      <c r="J68" s="37">
        <v>3766105.83</v>
      </c>
      <c r="K68" s="37"/>
      <c r="L68" s="37">
        <v>3807408.14</v>
      </c>
      <c r="M68" s="37">
        <v>0</v>
      </c>
      <c r="N68" s="37">
        <v>410607.04</v>
      </c>
      <c r="O68" s="37">
        <v>0</v>
      </c>
      <c r="P68" s="37">
        <v>-3435733.26</v>
      </c>
    </row>
    <row r="69" spans="2:16" x14ac:dyDescent="0.25">
      <c r="B69" s="13" t="s">
        <v>63</v>
      </c>
      <c r="C69" s="12">
        <f>SUM(C67+C58+C32+C22+C18)</f>
        <v>13185443925.900002</v>
      </c>
      <c r="D69" s="12">
        <f>SUM(D67+D58+D32+D22+D18)</f>
        <v>15406788590.85</v>
      </c>
      <c r="E69" s="12">
        <f t="shared" ref="E69:H69" si="34">SUM(E67+E58+E32+E22+E18)</f>
        <v>312121244.19999999</v>
      </c>
      <c r="F69" s="12">
        <f t="shared" si="34"/>
        <v>1076855033.8599999</v>
      </c>
      <c r="G69" s="12">
        <f t="shared" si="34"/>
        <v>1835924440.6299999</v>
      </c>
      <c r="H69" s="12">
        <f t="shared" si="34"/>
        <v>1057792931.11</v>
      </c>
      <c r="I69" s="12">
        <f t="shared" ref="I69:J69" si="35">SUM(I67+I58+I32+I22+I18)</f>
        <v>836691263.87</v>
      </c>
      <c r="J69" s="12">
        <f t="shared" si="35"/>
        <v>1512276497.2400002</v>
      </c>
      <c r="K69" s="12">
        <f t="shared" ref="K69:L69" si="36">SUM(K67+K58+K32+K22+K18)</f>
        <v>633568962.13999999</v>
      </c>
      <c r="L69" s="12">
        <f t="shared" si="36"/>
        <v>765464547.93000007</v>
      </c>
      <c r="M69" s="12">
        <f t="shared" ref="M69:N69" si="37">SUM(M67+M58+M32+M22+M18)</f>
        <v>1737599288.9499998</v>
      </c>
      <c r="N69" s="12">
        <f t="shared" si="37"/>
        <v>954642555.56000006</v>
      </c>
      <c r="O69" s="12">
        <f t="shared" ref="O69:P69" si="38">SUM(O67+O58+O32+O22+O18)</f>
        <v>1149038137.8800001</v>
      </c>
      <c r="P69" s="12">
        <f t="shared" si="38"/>
        <v>1313469022.5299997</v>
      </c>
    </row>
    <row r="70" spans="2:16" x14ac:dyDescent="0.3">
      <c r="B70" s="52" t="s">
        <v>64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/>
      <c r="O70" s="37">
        <v>0</v>
      </c>
      <c r="P70" s="37">
        <v>0</v>
      </c>
    </row>
    <row r="71" spans="2:16" ht="37.5" x14ac:dyDescent="0.3">
      <c r="B71" s="53" t="s">
        <v>65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/>
      <c r="O71" s="37">
        <v>0</v>
      </c>
      <c r="P71" s="37">
        <v>0</v>
      </c>
    </row>
    <row r="72" spans="2:16" ht="37.5" x14ac:dyDescent="0.3">
      <c r="B72" s="54" t="s">
        <v>66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/>
      <c r="O72" s="37">
        <v>0</v>
      </c>
      <c r="P72" s="37">
        <v>0</v>
      </c>
    </row>
    <row r="73" spans="2:16" ht="37.5" x14ac:dyDescent="0.3">
      <c r="B73" s="54" t="s">
        <v>67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/>
      <c r="O73" s="37">
        <v>0</v>
      </c>
      <c r="P73" s="37">
        <v>0</v>
      </c>
    </row>
    <row r="74" spans="2:16" x14ac:dyDescent="0.3">
      <c r="B74" s="53" t="s">
        <v>68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/>
      <c r="O74" s="37">
        <v>0</v>
      </c>
      <c r="P74" s="37">
        <v>0</v>
      </c>
    </row>
    <row r="75" spans="2:16" ht="37.5" x14ac:dyDescent="0.3">
      <c r="B75" s="54" t="s">
        <v>69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/>
      <c r="O75" s="37">
        <v>0</v>
      </c>
      <c r="P75" s="37">
        <v>0</v>
      </c>
    </row>
    <row r="76" spans="2:16" ht="37.5" x14ac:dyDescent="0.3">
      <c r="B76" s="54" t="s">
        <v>70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/>
      <c r="O76" s="37">
        <v>0</v>
      </c>
      <c r="P76" s="37">
        <v>0</v>
      </c>
    </row>
    <row r="77" spans="2:16" ht="37.5" x14ac:dyDescent="0.3">
      <c r="B77" s="53" t="s">
        <v>71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/>
      <c r="O77" s="37">
        <v>0</v>
      </c>
      <c r="P77" s="37">
        <v>0</v>
      </c>
    </row>
    <row r="78" spans="2:16" ht="37.5" x14ac:dyDescent="0.3">
      <c r="B78" s="54" t="s">
        <v>72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/>
      <c r="O78" s="37">
        <v>0</v>
      </c>
      <c r="P78" s="37">
        <v>0</v>
      </c>
    </row>
    <row r="79" spans="2:16" x14ac:dyDescent="0.25">
      <c r="B79" s="13" t="s">
        <v>73</v>
      </c>
      <c r="C79" s="12">
        <f>SUM(C70:C78)</f>
        <v>0</v>
      </c>
      <c r="D79" s="12">
        <f>SUM(D70:D78)</f>
        <v>0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2:16" x14ac:dyDescent="0.3"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2:16" ht="37.5" x14ac:dyDescent="0.25">
      <c r="B81" s="13" t="s">
        <v>74</v>
      </c>
      <c r="C81" s="12">
        <f>SUM(C79+C69)</f>
        <v>13185443925.900002</v>
      </c>
      <c r="D81" s="12">
        <f t="shared" ref="D81:E81" si="39">SUM(D79+D69)</f>
        <v>15406788590.85</v>
      </c>
      <c r="E81" s="12">
        <f t="shared" si="39"/>
        <v>312121244.19999999</v>
      </c>
      <c r="F81" s="12">
        <f t="shared" ref="F81" si="40">SUM(F79+F69)</f>
        <v>1076855033.8599999</v>
      </c>
      <c r="G81" s="12">
        <f t="shared" ref="G81:H81" si="41">SUM(G79+G69)</f>
        <v>1835924440.6299999</v>
      </c>
      <c r="H81" s="12">
        <f t="shared" si="41"/>
        <v>1057792931.11</v>
      </c>
      <c r="I81" s="12">
        <f t="shared" ref="I81:J81" si="42">SUM(I79+I69)</f>
        <v>836691263.87</v>
      </c>
      <c r="J81" s="12">
        <f t="shared" si="42"/>
        <v>1512276497.2400002</v>
      </c>
      <c r="K81" s="12">
        <f t="shared" ref="K81:L81" si="43">SUM(K79+K69)</f>
        <v>633568962.13999999</v>
      </c>
      <c r="L81" s="12">
        <f t="shared" si="43"/>
        <v>765464547.93000007</v>
      </c>
      <c r="M81" s="12">
        <f t="shared" ref="M81:N81" si="44">SUM(M79+M69)</f>
        <v>1737599288.9499998</v>
      </c>
      <c r="N81" s="12">
        <f t="shared" si="44"/>
        <v>954642555.56000006</v>
      </c>
      <c r="O81" s="12">
        <f t="shared" ref="O81:P81" si="45">SUM(O79+O69)</f>
        <v>1149038137.8800001</v>
      </c>
      <c r="P81" s="12">
        <f t="shared" si="45"/>
        <v>1313469022.5299997</v>
      </c>
    </row>
    <row r="82" spans="2:16" s="34" customFormat="1" x14ac:dyDescent="0.25"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</row>
    <row r="83" spans="2:16" s="34" customFormat="1" x14ac:dyDescent="0.25"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</row>
    <row r="84" spans="2:16" x14ac:dyDescent="0.3">
      <c r="B84" s="55" t="s">
        <v>75</v>
      </c>
      <c r="C84" s="17"/>
      <c r="D84" s="17"/>
      <c r="E84" s="17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ht="18" x14ac:dyDescent="0.25">
      <c r="B85" s="76" t="s">
        <v>103</v>
      </c>
      <c r="C85" s="76"/>
      <c r="D85" s="76"/>
      <c r="E85" s="76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ht="18" x14ac:dyDescent="0.25">
      <c r="B86" s="76" t="s">
        <v>104</v>
      </c>
      <c r="C86" s="76"/>
      <c r="D86" s="76"/>
      <c r="E86" s="7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3">
      <c r="B87" s="19" t="s">
        <v>76</v>
      </c>
      <c r="C87" s="19"/>
      <c r="D87" s="40"/>
      <c r="E87" s="1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3">
      <c r="B88" s="20" t="s">
        <v>77</v>
      </c>
      <c r="C88" s="20"/>
      <c r="D88" s="41"/>
      <c r="E88" s="2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ht="57.75" customHeight="1" x14ac:dyDescent="0.25">
      <c r="B89" s="76" t="s">
        <v>78</v>
      </c>
      <c r="C89" s="76"/>
      <c r="D89" s="76"/>
      <c r="E89" s="7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3">
      <c r="B90" s="1"/>
      <c r="C90" s="2"/>
      <c r="D90" s="11"/>
      <c r="E90" s="2"/>
      <c r="O90"/>
      <c r="P90"/>
    </row>
    <row r="91" spans="2:16" x14ac:dyDescent="0.3">
      <c r="B91" s="1"/>
      <c r="C91" s="2"/>
      <c r="D91" s="11"/>
      <c r="E91" s="2"/>
      <c r="O91"/>
      <c r="P91"/>
    </row>
    <row r="92" spans="2:16" x14ac:dyDescent="0.3">
      <c r="B92" s="1"/>
      <c r="C92" s="2"/>
      <c r="D92" s="11"/>
      <c r="E92" s="2"/>
      <c r="O92" s="67"/>
      <c r="P92" s="67"/>
    </row>
    <row r="93" spans="2:16" x14ac:dyDescent="0.3">
      <c r="B93" s="1"/>
      <c r="C93" s="2"/>
      <c r="D93" s="11"/>
      <c r="E93" s="2"/>
      <c r="O93" s="67"/>
      <c r="P93" s="67"/>
    </row>
    <row r="94" spans="2:16" x14ac:dyDescent="0.3">
      <c r="B94" s="1"/>
      <c r="C94" s="2"/>
      <c r="D94" s="11"/>
      <c r="E94" s="2"/>
      <c r="O94" s="67"/>
      <c r="P94" s="67"/>
    </row>
    <row r="95" spans="2:16" x14ac:dyDescent="0.3">
      <c r="B95" s="1"/>
      <c r="C95" s="2"/>
      <c r="D95" s="11"/>
      <c r="E95" s="2"/>
      <c r="O95"/>
      <c r="P95"/>
    </row>
    <row r="96" spans="2:16" x14ac:dyDescent="0.3">
      <c r="B96" s="21"/>
      <c r="C96" s="22"/>
      <c r="D96" s="17"/>
      <c r="E96" s="21"/>
      <c r="F96" s="68"/>
      <c r="O96"/>
      <c r="P96"/>
    </row>
    <row r="97" spans="2:16" x14ac:dyDescent="0.3">
      <c r="B97" s="32"/>
      <c r="C97" s="23"/>
      <c r="F97" s="67"/>
      <c r="I97" s="35"/>
      <c r="J97" s="73"/>
      <c r="K97" s="73"/>
      <c r="L97" s="73"/>
      <c r="O97"/>
      <c r="P97"/>
    </row>
    <row r="98" spans="2:16" x14ac:dyDescent="0.3">
      <c r="B98" s="31" t="s">
        <v>80</v>
      </c>
      <c r="C98" s="24"/>
      <c r="F98" s="67"/>
      <c r="J98" s="74" t="s">
        <v>79</v>
      </c>
      <c r="K98" s="74"/>
      <c r="L98" s="74"/>
      <c r="O98"/>
      <c r="P98"/>
    </row>
    <row r="99" spans="2:16" x14ac:dyDescent="0.3">
      <c r="B99" s="26" t="s">
        <v>82</v>
      </c>
      <c r="C99" s="27"/>
      <c r="J99" s="70" t="s">
        <v>81</v>
      </c>
      <c r="K99" s="70"/>
      <c r="L99" s="70"/>
      <c r="O99"/>
      <c r="P99"/>
    </row>
    <row r="100" spans="2:16" x14ac:dyDescent="0.3">
      <c r="B100" s="28" t="s">
        <v>84</v>
      </c>
      <c r="F100" s="67"/>
      <c r="J100" s="75" t="s">
        <v>83</v>
      </c>
      <c r="K100" s="75"/>
      <c r="L100" s="75"/>
      <c r="O100"/>
      <c r="P100"/>
    </row>
    <row r="101" spans="2:16" x14ac:dyDescent="0.3">
      <c r="B101" s="21"/>
      <c r="F101" s="67"/>
      <c r="G101" s="30"/>
      <c r="H101" s="30"/>
      <c r="O101"/>
      <c r="P101"/>
    </row>
    <row r="102" spans="2:16" x14ac:dyDescent="0.3">
      <c r="B102" s="21"/>
      <c r="F102" s="67"/>
      <c r="G102" s="30"/>
      <c r="H102" s="30"/>
      <c r="O102"/>
      <c r="P102"/>
    </row>
    <row r="103" spans="2:16" x14ac:dyDescent="0.3">
      <c r="B103" s="21"/>
      <c r="G103" s="30"/>
      <c r="H103" s="30"/>
      <c r="O103"/>
      <c r="P103"/>
    </row>
    <row r="104" spans="2:16" x14ac:dyDescent="0.3">
      <c r="B104" s="21"/>
      <c r="G104" s="30"/>
      <c r="H104" s="30"/>
      <c r="O104"/>
      <c r="P104"/>
    </row>
    <row r="105" spans="2:16" ht="15" x14ac:dyDescent="0.25">
      <c r="B105" s="29"/>
      <c r="D105" s="72"/>
      <c r="E105" s="72"/>
      <c r="F105" s="72"/>
      <c r="G105" s="72"/>
      <c r="H105" s="25"/>
      <c r="O105"/>
      <c r="P105"/>
    </row>
    <row r="106" spans="2:16" ht="15.75" x14ac:dyDescent="0.25">
      <c r="B106" s="1"/>
      <c r="D106" s="69" t="s">
        <v>87</v>
      </c>
      <c r="E106" s="69"/>
      <c r="F106" s="69"/>
      <c r="G106" s="69"/>
      <c r="O106"/>
      <c r="P106"/>
    </row>
    <row r="107" spans="2:16" ht="15.75" x14ac:dyDescent="0.25">
      <c r="B107" s="1"/>
      <c r="D107" s="70" t="s">
        <v>86</v>
      </c>
      <c r="E107" s="70"/>
      <c r="F107" s="70"/>
      <c r="G107" s="70"/>
      <c r="O107"/>
      <c r="P107"/>
    </row>
    <row r="108" spans="2:16" ht="15.75" x14ac:dyDescent="0.25">
      <c r="B108" s="1"/>
      <c r="D108" s="71" t="s">
        <v>88</v>
      </c>
      <c r="E108" s="71"/>
      <c r="F108" s="71"/>
      <c r="G108" s="71"/>
      <c r="O108"/>
      <c r="P108"/>
    </row>
    <row r="109" spans="2:16" x14ac:dyDescent="0.3">
      <c r="B109" s="1"/>
      <c r="C109" s="2"/>
      <c r="D109" s="11"/>
      <c r="E109" s="2"/>
      <c r="O109"/>
      <c r="P109"/>
    </row>
    <row r="110" spans="2:16" x14ac:dyDescent="0.3">
      <c r="B110" s="1"/>
      <c r="O110"/>
      <c r="P110"/>
    </row>
    <row r="111" spans="2:16" x14ac:dyDescent="0.3">
      <c r="B111" s="1"/>
      <c r="O111"/>
      <c r="P111"/>
    </row>
    <row r="112" spans="2:16" x14ac:dyDescent="0.3">
      <c r="B112" s="1"/>
      <c r="O112"/>
      <c r="P112"/>
    </row>
    <row r="113" spans="2:16" x14ac:dyDescent="0.3">
      <c r="B113" s="1"/>
      <c r="O113"/>
      <c r="P113"/>
    </row>
    <row r="114" spans="2:16" x14ac:dyDescent="0.3">
      <c r="B114" s="1"/>
      <c r="C114" s="2"/>
      <c r="D114" s="11"/>
      <c r="E114" s="2"/>
      <c r="O114"/>
      <c r="P114"/>
    </row>
    <row r="115" spans="2:16" x14ac:dyDescent="0.3">
      <c r="B115" s="1"/>
      <c r="C115" s="2"/>
      <c r="D115" s="11"/>
      <c r="E115" s="2"/>
      <c r="O115"/>
      <c r="P115"/>
    </row>
    <row r="116" spans="2:16" x14ac:dyDescent="0.3">
      <c r="B116" s="1"/>
      <c r="C116" s="2"/>
      <c r="D116" s="11"/>
      <c r="E116" s="2"/>
      <c r="O116"/>
      <c r="P116"/>
    </row>
    <row r="117" spans="2:16" x14ac:dyDescent="0.3">
      <c r="B117" s="1"/>
      <c r="C117" s="2"/>
      <c r="D117" s="11"/>
      <c r="E117" s="2"/>
      <c r="O117"/>
      <c r="P117"/>
    </row>
    <row r="118" spans="2:16" x14ac:dyDescent="0.3">
      <c r="B118" s="1"/>
      <c r="C118" s="2"/>
      <c r="D118" s="11"/>
      <c r="E118" s="2"/>
      <c r="O118"/>
      <c r="P118"/>
    </row>
    <row r="119" spans="2:16" x14ac:dyDescent="0.3">
      <c r="B119" s="1"/>
      <c r="C119" s="2"/>
      <c r="D119" s="11"/>
      <c r="E119" s="2"/>
      <c r="O119"/>
      <c r="P119"/>
    </row>
    <row r="120" spans="2:16" x14ac:dyDescent="0.3">
      <c r="B120" s="1"/>
      <c r="C120" s="2"/>
      <c r="D120" s="11"/>
      <c r="E120" s="2"/>
      <c r="O120"/>
      <c r="P120"/>
    </row>
    <row r="121" spans="2:16" x14ac:dyDescent="0.3">
      <c r="B121" s="1"/>
      <c r="C121" s="2"/>
      <c r="D121" s="11"/>
      <c r="E121" s="2"/>
      <c r="O121"/>
      <c r="P121"/>
    </row>
    <row r="122" spans="2:16" x14ac:dyDescent="0.3">
      <c r="B122" s="1"/>
      <c r="C122" s="2"/>
      <c r="D122" s="11"/>
      <c r="E122" s="2"/>
      <c r="O122"/>
      <c r="P122"/>
    </row>
    <row r="123" spans="2:16" x14ac:dyDescent="0.3">
      <c r="B123" s="1"/>
      <c r="C123" s="2"/>
      <c r="D123" s="11"/>
      <c r="E123" s="2"/>
      <c r="O123"/>
      <c r="P123"/>
    </row>
    <row r="124" spans="2:16" x14ac:dyDescent="0.3">
      <c r="B124" s="1"/>
      <c r="C124" s="2"/>
      <c r="D124" s="11"/>
      <c r="E124" s="2"/>
      <c r="O124"/>
      <c r="P124"/>
    </row>
    <row r="125" spans="2:16" x14ac:dyDescent="0.3">
      <c r="B125" s="1"/>
      <c r="C125" s="2"/>
      <c r="D125" s="11"/>
      <c r="E125" s="2"/>
      <c r="O125"/>
      <c r="P125"/>
    </row>
    <row r="126" spans="2:16" x14ac:dyDescent="0.3">
      <c r="B126" s="1"/>
      <c r="C126" s="2"/>
      <c r="D126" s="11"/>
      <c r="E126" s="2"/>
      <c r="O126"/>
      <c r="P126"/>
    </row>
    <row r="127" spans="2:16" x14ac:dyDescent="0.3">
      <c r="B127" s="1"/>
      <c r="C127" s="2"/>
      <c r="D127" s="11"/>
      <c r="E127" s="2"/>
      <c r="O127"/>
      <c r="P127"/>
    </row>
    <row r="128" spans="2:16" x14ac:dyDescent="0.3">
      <c r="B128" s="1"/>
      <c r="C128" s="2"/>
      <c r="D128" s="11"/>
      <c r="E128" s="2"/>
      <c r="O128"/>
      <c r="P128"/>
    </row>
    <row r="129" spans="2:16" x14ac:dyDescent="0.3">
      <c r="B129" s="1"/>
      <c r="C129" s="2"/>
      <c r="D129" s="11"/>
      <c r="E129" s="2"/>
      <c r="O129"/>
      <c r="P129"/>
    </row>
    <row r="130" spans="2:16" x14ac:dyDescent="0.3">
      <c r="B130" s="1"/>
      <c r="C130" s="2"/>
      <c r="D130" s="11"/>
      <c r="E130" s="2"/>
      <c r="O130"/>
      <c r="P130"/>
    </row>
    <row r="131" spans="2:16" x14ac:dyDescent="0.3">
      <c r="B131" s="1"/>
      <c r="C131" s="2"/>
      <c r="D131" s="11"/>
      <c r="E131" s="2"/>
      <c r="O131"/>
      <c r="P131"/>
    </row>
    <row r="132" spans="2:16" x14ac:dyDescent="0.3">
      <c r="B132" s="1"/>
      <c r="C132" s="2"/>
      <c r="D132" s="11"/>
      <c r="E132" s="2"/>
      <c r="O132"/>
      <c r="P132"/>
    </row>
    <row r="133" spans="2:16" x14ac:dyDescent="0.3">
      <c r="B133" s="1"/>
      <c r="C133" s="2"/>
      <c r="D133" s="11"/>
      <c r="E133" s="2"/>
      <c r="O133"/>
      <c r="P133"/>
    </row>
    <row r="134" spans="2:16" x14ac:dyDescent="0.3">
      <c r="B134" s="1"/>
      <c r="C134" s="2"/>
      <c r="D134" s="11"/>
      <c r="E134" s="2"/>
      <c r="O134"/>
      <c r="P134"/>
    </row>
    <row r="135" spans="2:16" x14ac:dyDescent="0.3">
      <c r="B135" s="1"/>
      <c r="C135" s="2"/>
      <c r="D135" s="11"/>
      <c r="E135" s="2"/>
      <c r="O135"/>
      <c r="P135"/>
    </row>
    <row r="136" spans="2:16" x14ac:dyDescent="0.3">
      <c r="B136" s="1"/>
      <c r="C136" s="2"/>
      <c r="D136" s="11"/>
      <c r="E136" s="2"/>
      <c r="O136"/>
      <c r="P136"/>
    </row>
    <row r="137" spans="2:16" x14ac:dyDescent="0.3">
      <c r="B137" s="1"/>
      <c r="C137" s="2"/>
      <c r="D137" s="11"/>
      <c r="E137" s="2"/>
      <c r="O137"/>
      <c r="P137"/>
    </row>
    <row r="138" spans="2:16" x14ac:dyDescent="0.3">
      <c r="B138" s="1"/>
      <c r="C138" s="2"/>
      <c r="D138" s="11"/>
      <c r="E138" s="2"/>
      <c r="O138"/>
      <c r="P138"/>
    </row>
    <row r="139" spans="2:16" x14ac:dyDescent="0.3">
      <c r="B139" s="1"/>
      <c r="C139" s="2"/>
      <c r="D139" s="11"/>
      <c r="E139" s="2"/>
      <c r="O139"/>
      <c r="P139"/>
    </row>
    <row r="140" spans="2:16" x14ac:dyDescent="0.3">
      <c r="B140" s="1"/>
      <c r="C140" s="2"/>
      <c r="D140" s="11"/>
      <c r="E140" s="2"/>
      <c r="O140"/>
      <c r="P140"/>
    </row>
    <row r="141" spans="2:16" x14ac:dyDescent="0.3">
      <c r="B141" s="1"/>
      <c r="C141" s="2"/>
      <c r="D141" s="11"/>
      <c r="E141" s="2"/>
      <c r="O141"/>
      <c r="P141"/>
    </row>
    <row r="142" spans="2:16" x14ac:dyDescent="0.3">
      <c r="B142" s="1"/>
      <c r="C142" s="2"/>
      <c r="D142" s="11"/>
      <c r="E142" s="2"/>
      <c r="O142"/>
      <c r="P142"/>
    </row>
    <row r="143" spans="2:16" x14ac:dyDescent="0.3">
      <c r="B143" s="1"/>
      <c r="C143" s="2"/>
      <c r="D143" s="11"/>
      <c r="E143" s="2"/>
      <c r="O143"/>
      <c r="P143"/>
    </row>
    <row r="144" spans="2:16" x14ac:dyDescent="0.3">
      <c r="B144" s="1"/>
      <c r="C144" s="2"/>
      <c r="D144" s="11"/>
      <c r="E144" s="2"/>
      <c r="O144"/>
      <c r="P144"/>
    </row>
    <row r="145" spans="2:16" x14ac:dyDescent="0.3">
      <c r="B145" s="1"/>
      <c r="C145" s="2"/>
      <c r="D145" s="11"/>
      <c r="E145" s="2"/>
      <c r="O145"/>
      <c r="P145"/>
    </row>
    <row r="146" spans="2:16" x14ac:dyDescent="0.3">
      <c r="B146" s="1"/>
      <c r="C146" s="2"/>
      <c r="D146" s="11"/>
      <c r="E146" s="2"/>
      <c r="O146"/>
      <c r="P146"/>
    </row>
    <row r="147" spans="2:16" x14ac:dyDescent="0.3">
      <c r="B147" s="1"/>
      <c r="C147" s="2"/>
      <c r="D147" s="11"/>
      <c r="E147" s="2"/>
      <c r="O147"/>
      <c r="P147"/>
    </row>
    <row r="148" spans="2:16" x14ac:dyDescent="0.3">
      <c r="B148" s="1"/>
      <c r="C148" s="2"/>
      <c r="D148" s="11"/>
      <c r="E148" s="2"/>
      <c r="O148"/>
      <c r="P148"/>
    </row>
    <row r="149" spans="2:16" x14ac:dyDescent="0.3">
      <c r="B149" s="1"/>
      <c r="C149" s="2"/>
      <c r="D149" s="11"/>
      <c r="E149" s="2"/>
      <c r="O149"/>
      <c r="P149"/>
    </row>
    <row r="150" spans="2:16" x14ac:dyDescent="0.3">
      <c r="B150" s="1"/>
      <c r="C150" s="2"/>
      <c r="D150" s="11"/>
      <c r="E150" s="2"/>
      <c r="O150"/>
      <c r="P150"/>
    </row>
    <row r="151" spans="2:16" x14ac:dyDescent="0.3">
      <c r="B151" s="1"/>
      <c r="C151" s="2"/>
      <c r="D151" s="11"/>
      <c r="E151" s="2"/>
      <c r="O151"/>
      <c r="P151"/>
    </row>
    <row r="152" spans="2:16" x14ac:dyDescent="0.3">
      <c r="B152" s="1"/>
      <c r="C152" s="2"/>
      <c r="D152" s="11"/>
      <c r="E152" s="2"/>
      <c r="O152"/>
      <c r="P152"/>
    </row>
    <row r="153" spans="2:16" x14ac:dyDescent="0.3">
      <c r="B153" s="1"/>
      <c r="C153" s="2"/>
      <c r="D153" s="11"/>
      <c r="E153" s="2"/>
      <c r="O153"/>
      <c r="P153"/>
    </row>
    <row r="154" spans="2:16" x14ac:dyDescent="0.3">
      <c r="B154" s="1"/>
      <c r="C154" s="2"/>
      <c r="D154" s="11"/>
      <c r="E154" s="2"/>
      <c r="O154"/>
      <c r="P154"/>
    </row>
    <row r="155" spans="2:16" x14ac:dyDescent="0.3">
      <c r="B155" s="1"/>
      <c r="C155" s="2"/>
      <c r="D155" s="11"/>
      <c r="E155" s="2"/>
      <c r="O155"/>
      <c r="P155"/>
    </row>
    <row r="156" spans="2:16" x14ac:dyDescent="0.3">
      <c r="B156" s="1"/>
      <c r="C156" s="2"/>
      <c r="D156" s="11"/>
      <c r="E156" s="2"/>
      <c r="O156"/>
      <c r="P156"/>
    </row>
    <row r="157" spans="2:16" x14ac:dyDescent="0.3">
      <c r="B157" s="1"/>
      <c r="C157" s="2"/>
      <c r="D157" s="11"/>
      <c r="E157" s="2"/>
      <c r="O157"/>
      <c r="P157"/>
    </row>
    <row r="158" spans="2:16" x14ac:dyDescent="0.3">
      <c r="B158" s="1"/>
      <c r="C158" s="2"/>
      <c r="D158" s="11"/>
      <c r="E158" s="2"/>
      <c r="O158"/>
      <c r="P158"/>
    </row>
    <row r="159" spans="2:16" x14ac:dyDescent="0.3">
      <c r="B159" s="1"/>
      <c r="C159" s="2"/>
      <c r="D159" s="11"/>
      <c r="E159" s="2"/>
      <c r="O159"/>
      <c r="P159"/>
    </row>
    <row r="160" spans="2:16" x14ac:dyDescent="0.3">
      <c r="B160" s="1"/>
      <c r="C160" s="2"/>
      <c r="D160" s="11"/>
      <c r="E160" s="2"/>
      <c r="O160"/>
      <c r="P160"/>
    </row>
    <row r="161" spans="2:16" x14ac:dyDescent="0.3">
      <c r="B161" s="1"/>
      <c r="C161" s="2"/>
      <c r="D161" s="11"/>
      <c r="E161" s="2"/>
      <c r="O161"/>
      <c r="P161"/>
    </row>
    <row r="162" spans="2:16" x14ac:dyDescent="0.3">
      <c r="B162" s="1"/>
      <c r="C162" s="2"/>
      <c r="D162" s="11"/>
      <c r="E162" s="2"/>
      <c r="O162"/>
      <c r="P162"/>
    </row>
    <row r="163" spans="2:16" x14ac:dyDescent="0.3">
      <c r="B163" s="1"/>
      <c r="C163" s="2"/>
      <c r="D163" s="11"/>
      <c r="E163" s="2"/>
      <c r="O163"/>
      <c r="P163"/>
    </row>
    <row r="164" spans="2:16" x14ac:dyDescent="0.3">
      <c r="B164" s="1"/>
      <c r="C164" s="2"/>
      <c r="D164" s="11"/>
      <c r="E164" s="2"/>
      <c r="O164"/>
      <c r="P164"/>
    </row>
    <row r="165" spans="2:16" x14ac:dyDescent="0.3">
      <c r="B165" s="1"/>
      <c r="C165" s="2"/>
      <c r="D165" s="11"/>
      <c r="E165" s="2"/>
      <c r="O165"/>
      <c r="P165"/>
    </row>
    <row r="166" spans="2:16" x14ac:dyDescent="0.3">
      <c r="B166" s="1"/>
      <c r="C166" s="2"/>
      <c r="D166" s="11"/>
      <c r="E166" s="2"/>
      <c r="O166"/>
      <c r="P166"/>
    </row>
    <row r="167" spans="2:16" x14ac:dyDescent="0.3">
      <c r="B167" s="1"/>
      <c r="C167" s="2"/>
      <c r="D167" s="11"/>
      <c r="E167" s="2"/>
      <c r="O167"/>
      <c r="P167"/>
    </row>
    <row r="168" spans="2:16" x14ac:dyDescent="0.3">
      <c r="B168" s="1"/>
      <c r="C168" s="2"/>
      <c r="D168" s="11"/>
      <c r="E168" s="2"/>
      <c r="O168"/>
      <c r="P168"/>
    </row>
    <row r="169" spans="2:16" x14ac:dyDescent="0.3">
      <c r="B169" s="1"/>
      <c r="C169" s="2"/>
      <c r="D169" s="11"/>
      <c r="E169" s="2"/>
      <c r="O169"/>
      <c r="P169"/>
    </row>
    <row r="170" spans="2:16" x14ac:dyDescent="0.3">
      <c r="B170" s="1"/>
      <c r="C170" s="2"/>
      <c r="D170" s="11"/>
      <c r="E170" s="2"/>
      <c r="O170"/>
      <c r="P170"/>
    </row>
    <row r="171" spans="2:16" x14ac:dyDescent="0.3">
      <c r="B171" s="1"/>
      <c r="C171" s="2"/>
      <c r="D171" s="11"/>
      <c r="E171" s="2"/>
      <c r="O171"/>
      <c r="P171"/>
    </row>
    <row r="172" spans="2:16" x14ac:dyDescent="0.3">
      <c r="B172" s="1"/>
      <c r="C172" s="2"/>
      <c r="D172" s="11"/>
      <c r="E172" s="2"/>
      <c r="O172"/>
      <c r="P172"/>
    </row>
    <row r="173" spans="2:16" x14ac:dyDescent="0.3">
      <c r="B173" s="1"/>
      <c r="C173" s="2"/>
      <c r="D173" s="11"/>
      <c r="E173" s="2"/>
      <c r="O173"/>
      <c r="P173"/>
    </row>
    <row r="174" spans="2:16" x14ac:dyDescent="0.3">
      <c r="B174" s="1"/>
      <c r="C174" s="2"/>
      <c r="D174" s="11"/>
      <c r="E174" s="2"/>
      <c r="O174"/>
      <c r="P174"/>
    </row>
    <row r="175" spans="2:16" x14ac:dyDescent="0.3">
      <c r="B175" s="1"/>
      <c r="C175" s="2"/>
      <c r="D175" s="11"/>
      <c r="E175" s="2"/>
      <c r="O175"/>
      <c r="P175"/>
    </row>
    <row r="176" spans="2:16" x14ac:dyDescent="0.3">
      <c r="B176" s="1"/>
      <c r="C176" s="2"/>
      <c r="D176" s="11"/>
      <c r="E176" s="2"/>
      <c r="O176"/>
      <c r="P176"/>
    </row>
    <row r="177" spans="2:16" x14ac:dyDescent="0.3">
      <c r="B177" s="1"/>
      <c r="C177" s="2"/>
      <c r="D177" s="11"/>
      <c r="E177" s="2"/>
      <c r="O177"/>
      <c r="P177"/>
    </row>
    <row r="178" spans="2:16" x14ac:dyDescent="0.3">
      <c r="B178" s="1"/>
      <c r="C178" s="2"/>
      <c r="D178" s="11"/>
      <c r="E178" s="2"/>
      <c r="O178"/>
      <c r="P178"/>
    </row>
    <row r="179" spans="2:16" x14ac:dyDescent="0.3">
      <c r="B179" s="1"/>
      <c r="C179" s="2"/>
      <c r="D179" s="11"/>
      <c r="E179" s="2"/>
      <c r="O179"/>
      <c r="P179"/>
    </row>
    <row r="180" spans="2:16" x14ac:dyDescent="0.3">
      <c r="B180" s="1"/>
      <c r="C180" s="2"/>
      <c r="D180" s="11"/>
      <c r="E180" s="2"/>
      <c r="O180"/>
      <c r="P180"/>
    </row>
    <row r="181" spans="2:16" x14ac:dyDescent="0.3">
      <c r="B181" s="1"/>
      <c r="C181" s="2"/>
      <c r="D181" s="11"/>
      <c r="E181" s="2"/>
      <c r="O181"/>
      <c r="P181"/>
    </row>
    <row r="182" spans="2:16" x14ac:dyDescent="0.3">
      <c r="B182" s="1"/>
      <c r="C182" s="2"/>
      <c r="D182" s="11"/>
      <c r="E182" s="2"/>
      <c r="O182"/>
      <c r="P182"/>
    </row>
    <row r="183" spans="2:16" x14ac:dyDescent="0.3">
      <c r="B183" s="1"/>
      <c r="C183" s="2"/>
      <c r="D183" s="11"/>
      <c r="E183" s="2"/>
      <c r="O183"/>
      <c r="P183"/>
    </row>
    <row r="184" spans="2:16" x14ac:dyDescent="0.3">
      <c r="B184" s="1"/>
      <c r="C184" s="2"/>
      <c r="D184" s="11"/>
      <c r="E184" s="2"/>
      <c r="O184"/>
      <c r="P184"/>
    </row>
    <row r="185" spans="2:16" x14ac:dyDescent="0.3">
      <c r="B185" s="1"/>
      <c r="C185" s="2"/>
      <c r="D185" s="11"/>
      <c r="E185" s="2"/>
      <c r="O185"/>
      <c r="P185"/>
    </row>
    <row r="186" spans="2:16" x14ac:dyDescent="0.3">
      <c r="B186" s="1"/>
      <c r="C186" s="2"/>
      <c r="D186" s="11"/>
      <c r="E186" s="2"/>
      <c r="O186"/>
      <c r="P186"/>
    </row>
    <row r="187" spans="2:16" x14ac:dyDescent="0.3">
      <c r="B187" s="1"/>
      <c r="C187" s="2"/>
      <c r="D187" s="11"/>
      <c r="E187" s="2"/>
      <c r="O187"/>
      <c r="P187"/>
    </row>
    <row r="188" spans="2:16" x14ac:dyDescent="0.3">
      <c r="B188" s="1"/>
      <c r="C188" s="2"/>
      <c r="D188" s="11"/>
      <c r="E188" s="2"/>
      <c r="O188"/>
      <c r="P188"/>
    </row>
    <row r="189" spans="2:16" x14ac:dyDescent="0.3">
      <c r="B189" s="1"/>
      <c r="C189" s="2"/>
      <c r="D189" s="11"/>
      <c r="E189" s="2"/>
      <c r="O189"/>
      <c r="P189"/>
    </row>
    <row r="190" spans="2:16" x14ac:dyDescent="0.3">
      <c r="B190" s="1"/>
      <c r="C190" s="2"/>
      <c r="D190" s="11"/>
      <c r="E190" s="2"/>
      <c r="O190"/>
      <c r="P190"/>
    </row>
    <row r="191" spans="2:16" x14ac:dyDescent="0.3">
      <c r="B191" s="1"/>
      <c r="C191" s="2"/>
      <c r="D191" s="11"/>
      <c r="E191" s="2"/>
      <c r="O191"/>
      <c r="P191"/>
    </row>
    <row r="192" spans="2:16" x14ac:dyDescent="0.3">
      <c r="B192" s="1"/>
      <c r="C192" s="2"/>
      <c r="D192" s="11"/>
      <c r="E192" s="2"/>
      <c r="O192"/>
      <c r="P192"/>
    </row>
    <row r="193" spans="2:16" x14ac:dyDescent="0.3">
      <c r="B193" s="1"/>
      <c r="C193" s="2"/>
      <c r="D193" s="11"/>
      <c r="E193" s="2"/>
      <c r="O193"/>
      <c r="P193"/>
    </row>
    <row r="194" spans="2:16" x14ac:dyDescent="0.3">
      <c r="B194" s="1"/>
      <c r="C194" s="2"/>
      <c r="D194" s="11"/>
      <c r="E194" s="2"/>
      <c r="O194"/>
      <c r="P194"/>
    </row>
    <row r="195" spans="2:16" x14ac:dyDescent="0.3">
      <c r="B195" s="1"/>
      <c r="C195" s="2"/>
      <c r="D195" s="11"/>
      <c r="E195" s="2"/>
      <c r="O195"/>
      <c r="P195"/>
    </row>
    <row r="196" spans="2:16" x14ac:dyDescent="0.3">
      <c r="B196" s="1"/>
      <c r="C196" s="2"/>
      <c r="D196" s="11"/>
      <c r="E196" s="2"/>
      <c r="O196"/>
      <c r="P196"/>
    </row>
    <row r="197" spans="2:16" x14ac:dyDescent="0.3">
      <c r="B197" s="1"/>
      <c r="C197" s="2"/>
      <c r="D197" s="11"/>
      <c r="E197" s="2"/>
      <c r="O197"/>
      <c r="P197"/>
    </row>
    <row r="198" spans="2:16" x14ac:dyDescent="0.3">
      <c r="B198" s="1"/>
      <c r="C198" s="2"/>
      <c r="D198" s="11"/>
      <c r="E198" s="2"/>
      <c r="O198"/>
      <c r="P198"/>
    </row>
    <row r="199" spans="2:16" x14ac:dyDescent="0.3">
      <c r="B199" s="1"/>
      <c r="C199" s="2"/>
      <c r="D199" s="11"/>
      <c r="E199" s="2"/>
      <c r="O199"/>
      <c r="P199"/>
    </row>
    <row r="200" spans="2:16" x14ac:dyDescent="0.3">
      <c r="B200" s="1"/>
      <c r="C200" s="2"/>
      <c r="D200" s="11"/>
      <c r="E200" s="2"/>
      <c r="O200"/>
      <c r="P200"/>
    </row>
    <row r="201" spans="2:16" x14ac:dyDescent="0.3">
      <c r="B201" s="1"/>
      <c r="C201" s="2"/>
      <c r="D201" s="11"/>
      <c r="E201" s="2"/>
      <c r="O201"/>
      <c r="P201"/>
    </row>
    <row r="202" spans="2:16" x14ac:dyDescent="0.3">
      <c r="B202" s="1"/>
      <c r="C202" s="2"/>
      <c r="D202" s="11"/>
      <c r="E202" s="2"/>
      <c r="O202"/>
      <c r="P202"/>
    </row>
    <row r="203" spans="2:16" x14ac:dyDescent="0.3">
      <c r="B203" s="1"/>
      <c r="C203" s="2"/>
      <c r="D203" s="11"/>
      <c r="E203" s="2"/>
      <c r="O203"/>
      <c r="P203"/>
    </row>
    <row r="204" spans="2:16" x14ac:dyDescent="0.3">
      <c r="B204" s="1"/>
      <c r="C204" s="2"/>
      <c r="D204" s="11"/>
      <c r="E204" s="2"/>
      <c r="O204"/>
      <c r="P204"/>
    </row>
    <row r="205" spans="2:16" x14ac:dyDescent="0.3">
      <c r="B205" s="1"/>
      <c r="C205" s="2"/>
      <c r="D205" s="11"/>
      <c r="E205" s="2"/>
      <c r="O205"/>
      <c r="P205"/>
    </row>
    <row r="206" spans="2:16" x14ac:dyDescent="0.3">
      <c r="B206" s="1"/>
      <c r="C206" s="2"/>
      <c r="D206" s="11"/>
      <c r="E206" s="2"/>
      <c r="O206"/>
      <c r="P206"/>
    </row>
    <row r="207" spans="2:16" x14ac:dyDescent="0.3">
      <c r="B207" s="1"/>
      <c r="C207" s="2"/>
      <c r="D207" s="11"/>
      <c r="E207" s="2"/>
      <c r="O207"/>
      <c r="P207"/>
    </row>
    <row r="208" spans="2:16" x14ac:dyDescent="0.3">
      <c r="B208" s="1"/>
      <c r="C208" s="2"/>
      <c r="D208" s="11"/>
      <c r="E208" s="2"/>
      <c r="O208"/>
      <c r="P208"/>
    </row>
    <row r="209" spans="2:16" x14ac:dyDescent="0.3">
      <c r="B209" s="1"/>
      <c r="C209" s="2"/>
      <c r="D209" s="11"/>
      <c r="E209" s="2"/>
      <c r="O209"/>
      <c r="P209"/>
    </row>
    <row r="210" spans="2:16" x14ac:dyDescent="0.3">
      <c r="B210" s="1"/>
      <c r="C210" s="2"/>
      <c r="D210" s="11"/>
      <c r="E210" s="2"/>
      <c r="O210"/>
    </row>
    <row r="211" spans="2:16" x14ac:dyDescent="0.3">
      <c r="B211" s="1"/>
      <c r="C211" s="2"/>
      <c r="D211" s="11"/>
      <c r="E211" s="2"/>
      <c r="O211"/>
    </row>
    <row r="212" spans="2:16" x14ac:dyDescent="0.3">
      <c r="B212" s="1"/>
      <c r="C212" s="2"/>
      <c r="D212" s="11"/>
      <c r="E212" s="2"/>
      <c r="O212"/>
    </row>
    <row r="213" spans="2:16" x14ac:dyDescent="0.3">
      <c r="B213" s="1"/>
      <c r="C213" s="2"/>
      <c r="D213" s="11"/>
      <c r="E213" s="2"/>
      <c r="O213"/>
    </row>
    <row r="214" spans="2:16" x14ac:dyDescent="0.3">
      <c r="B214" s="1"/>
      <c r="C214" s="2"/>
      <c r="D214" s="11"/>
      <c r="E214" s="2"/>
      <c r="O214"/>
    </row>
    <row r="215" spans="2:16" x14ac:dyDescent="0.3">
      <c r="B215" s="1"/>
      <c r="C215" s="2"/>
      <c r="D215" s="11"/>
      <c r="E215" s="2"/>
      <c r="O215"/>
    </row>
    <row r="216" spans="2:16" x14ac:dyDescent="0.3">
      <c r="B216" s="1"/>
      <c r="C216" s="2"/>
      <c r="D216" s="11"/>
      <c r="E216" s="2"/>
      <c r="O216"/>
    </row>
    <row r="217" spans="2:16" x14ac:dyDescent="0.3">
      <c r="B217" s="1"/>
      <c r="C217" s="2"/>
      <c r="D217" s="11"/>
      <c r="E217" s="2"/>
      <c r="O217"/>
    </row>
    <row r="218" spans="2:16" x14ac:dyDescent="0.3">
      <c r="B218" s="1"/>
      <c r="C218" s="2"/>
      <c r="D218" s="11"/>
      <c r="E218" s="2"/>
      <c r="O218"/>
    </row>
    <row r="219" spans="2:16" x14ac:dyDescent="0.3">
      <c r="B219" s="1"/>
      <c r="C219" s="2"/>
      <c r="D219" s="11"/>
      <c r="E219" s="2"/>
      <c r="O219"/>
    </row>
    <row r="220" spans="2:16" x14ac:dyDescent="0.3">
      <c r="B220" s="1"/>
      <c r="C220" s="2"/>
      <c r="D220" s="11"/>
      <c r="E220" s="2"/>
      <c r="O220"/>
    </row>
    <row r="221" spans="2:16" x14ac:dyDescent="0.3">
      <c r="B221" s="1"/>
      <c r="C221" s="2"/>
      <c r="D221" s="11"/>
      <c r="E221" s="2"/>
      <c r="O221"/>
    </row>
    <row r="222" spans="2:16" x14ac:dyDescent="0.3">
      <c r="B222" s="1"/>
      <c r="C222" s="2"/>
      <c r="D222" s="11"/>
      <c r="E222" s="2"/>
      <c r="O222"/>
    </row>
    <row r="223" spans="2:16" x14ac:dyDescent="0.3">
      <c r="B223" s="1"/>
      <c r="C223" s="2"/>
      <c r="D223" s="11"/>
      <c r="E223" s="2"/>
      <c r="O223"/>
    </row>
    <row r="224" spans="2:16" x14ac:dyDescent="0.3">
      <c r="B224" s="1"/>
      <c r="C224" s="2"/>
      <c r="D224" s="11"/>
      <c r="E224" s="2"/>
      <c r="O224"/>
    </row>
    <row r="225" spans="2:15" x14ac:dyDescent="0.3">
      <c r="B225" s="1"/>
      <c r="C225" s="2"/>
      <c r="D225" s="11"/>
      <c r="E225" s="2"/>
      <c r="O225"/>
    </row>
    <row r="226" spans="2:15" x14ac:dyDescent="0.3">
      <c r="B226" s="1"/>
      <c r="C226" s="2"/>
      <c r="D226" s="11"/>
      <c r="E226" s="2"/>
      <c r="O226"/>
    </row>
    <row r="227" spans="2:15" x14ac:dyDescent="0.3">
      <c r="B227" s="1"/>
      <c r="C227" s="2"/>
      <c r="D227" s="11"/>
      <c r="E227" s="2"/>
      <c r="O227"/>
    </row>
    <row r="228" spans="2:15" x14ac:dyDescent="0.3">
      <c r="B228" s="1"/>
      <c r="C228" s="2"/>
      <c r="D228" s="11"/>
      <c r="E228" s="2"/>
      <c r="O228"/>
    </row>
    <row r="229" spans="2:15" x14ac:dyDescent="0.3">
      <c r="B229" s="1"/>
      <c r="C229" s="2"/>
      <c r="D229" s="11"/>
      <c r="E229" s="2"/>
      <c r="O229"/>
    </row>
    <row r="230" spans="2:15" x14ac:dyDescent="0.3">
      <c r="B230" s="1"/>
      <c r="C230" s="2"/>
      <c r="D230" s="11"/>
      <c r="E230" s="2"/>
      <c r="O230"/>
    </row>
    <row r="231" spans="2:15" x14ac:dyDescent="0.3">
      <c r="B231" s="1"/>
      <c r="C231" s="2"/>
      <c r="D231" s="11"/>
      <c r="E231" s="2"/>
      <c r="O231"/>
    </row>
    <row r="232" spans="2:15" x14ac:dyDescent="0.3">
      <c r="B232" s="1"/>
      <c r="C232" s="2"/>
      <c r="D232" s="11"/>
      <c r="E232" s="2"/>
      <c r="O232"/>
    </row>
    <row r="233" spans="2:15" x14ac:dyDescent="0.3">
      <c r="B233" s="1"/>
      <c r="C233" s="2"/>
      <c r="D233" s="11"/>
      <c r="E233" s="2"/>
      <c r="O233"/>
    </row>
    <row r="234" spans="2:15" x14ac:dyDescent="0.3">
      <c r="B234" s="1"/>
      <c r="C234" s="2"/>
      <c r="D234" s="11"/>
      <c r="E234" s="2"/>
      <c r="O234"/>
    </row>
    <row r="235" spans="2:15" x14ac:dyDescent="0.3">
      <c r="B235" s="1"/>
      <c r="C235" s="2"/>
      <c r="D235" s="11"/>
      <c r="E235" s="2"/>
      <c r="O235" s="34"/>
    </row>
    <row r="236" spans="2:15" x14ac:dyDescent="0.3">
      <c r="B236" s="1"/>
      <c r="C236" s="2"/>
      <c r="D236" s="11"/>
      <c r="E236" s="2"/>
      <c r="O236" s="34"/>
    </row>
    <row r="237" spans="2:15" x14ac:dyDescent="0.3">
      <c r="B237" s="1"/>
      <c r="C237" s="2"/>
      <c r="D237" s="11"/>
      <c r="E237" s="2"/>
      <c r="O237" s="34"/>
    </row>
    <row r="238" spans="2:15" x14ac:dyDescent="0.3">
      <c r="B238" s="1"/>
      <c r="C238" s="2"/>
      <c r="D238" s="11"/>
      <c r="E238" s="2"/>
      <c r="O238" s="34"/>
    </row>
    <row r="239" spans="2:15" x14ac:dyDescent="0.3">
      <c r="O239" s="34"/>
    </row>
    <row r="240" spans="2:15" x14ac:dyDescent="0.3">
      <c r="O240" s="34"/>
    </row>
    <row r="241" spans="15:15" x14ac:dyDescent="0.3">
      <c r="O241" s="34"/>
    </row>
    <row r="242" spans="15:15" x14ac:dyDescent="0.3">
      <c r="O242" s="34"/>
    </row>
    <row r="243" spans="15:15" x14ac:dyDescent="0.3">
      <c r="O243" s="34"/>
    </row>
    <row r="244" spans="15:15" x14ac:dyDescent="0.3">
      <c r="O244" s="34"/>
    </row>
    <row r="245" spans="15:15" x14ac:dyDescent="0.3">
      <c r="O245" s="34"/>
    </row>
    <row r="246" spans="15:15" x14ac:dyDescent="0.3">
      <c r="O246" s="34"/>
    </row>
    <row r="247" spans="15:15" x14ac:dyDescent="0.3">
      <c r="O247" s="34"/>
    </row>
    <row r="248" spans="15:15" x14ac:dyDescent="0.3">
      <c r="O248" s="34"/>
    </row>
    <row r="249" spans="15:15" x14ac:dyDescent="0.3">
      <c r="O249" s="34"/>
    </row>
    <row r="250" spans="15:15" x14ac:dyDescent="0.3">
      <c r="O250" s="34"/>
    </row>
    <row r="251" spans="15:15" x14ac:dyDescent="0.3">
      <c r="O251" s="34"/>
    </row>
    <row r="252" spans="15:15" x14ac:dyDescent="0.3">
      <c r="O252" s="34"/>
    </row>
    <row r="253" spans="15:15" x14ac:dyDescent="0.3">
      <c r="O253" s="34"/>
    </row>
    <row r="254" spans="15:15" x14ac:dyDescent="0.3">
      <c r="O254" s="34"/>
    </row>
    <row r="255" spans="15:15" x14ac:dyDescent="0.3">
      <c r="O255" s="34"/>
    </row>
    <row r="256" spans="15:15" x14ac:dyDescent="0.3">
      <c r="O256" s="34"/>
    </row>
    <row r="257" spans="15:15" x14ac:dyDescent="0.3">
      <c r="O257" s="34"/>
    </row>
    <row r="258" spans="15:15" x14ac:dyDescent="0.3">
      <c r="O258" s="34"/>
    </row>
    <row r="259" spans="15:15" x14ac:dyDescent="0.3">
      <c r="O259" s="34"/>
    </row>
    <row r="260" spans="15:15" x14ac:dyDescent="0.3">
      <c r="O260" s="34"/>
    </row>
    <row r="261" spans="15:15" x14ac:dyDescent="0.3">
      <c r="O261" s="34"/>
    </row>
    <row r="262" spans="15:15" x14ac:dyDescent="0.3">
      <c r="O262" s="34"/>
    </row>
    <row r="263" spans="15:15" x14ac:dyDescent="0.3">
      <c r="O263" s="34"/>
    </row>
    <row r="264" spans="15:15" x14ac:dyDescent="0.3">
      <c r="O264" s="34"/>
    </row>
    <row r="265" spans="15:15" x14ac:dyDescent="0.3">
      <c r="O265" s="34"/>
    </row>
    <row r="266" spans="15:15" x14ac:dyDescent="0.3">
      <c r="O266" s="34"/>
    </row>
    <row r="267" spans="15:15" x14ac:dyDescent="0.3">
      <c r="O267" s="34"/>
    </row>
    <row r="268" spans="15:15" x14ac:dyDescent="0.3">
      <c r="O268" s="34"/>
    </row>
    <row r="269" spans="15:15" x14ac:dyDescent="0.3">
      <c r="O269" s="34"/>
    </row>
    <row r="270" spans="15:15" x14ac:dyDescent="0.3">
      <c r="O270" s="34"/>
    </row>
    <row r="271" spans="15:15" x14ac:dyDescent="0.3">
      <c r="O271" s="34"/>
    </row>
    <row r="272" spans="15:15" x14ac:dyDescent="0.3">
      <c r="O272" s="34"/>
    </row>
    <row r="273" spans="15:15" x14ac:dyDescent="0.3">
      <c r="O273" s="34"/>
    </row>
    <row r="274" spans="15:15" x14ac:dyDescent="0.3">
      <c r="O274" s="34"/>
    </row>
    <row r="275" spans="15:15" x14ac:dyDescent="0.3">
      <c r="O275" s="34"/>
    </row>
    <row r="276" spans="15:15" x14ac:dyDescent="0.3">
      <c r="O276" s="34"/>
    </row>
    <row r="277" spans="15:15" x14ac:dyDescent="0.3">
      <c r="O277" s="34"/>
    </row>
    <row r="278" spans="15:15" x14ac:dyDescent="0.3">
      <c r="O278" s="34"/>
    </row>
    <row r="279" spans="15:15" x14ac:dyDescent="0.3">
      <c r="O279" s="34"/>
    </row>
    <row r="280" spans="15:15" x14ac:dyDescent="0.3">
      <c r="O280" s="34"/>
    </row>
    <row r="281" spans="15:15" x14ac:dyDescent="0.3">
      <c r="O281" s="34"/>
    </row>
    <row r="282" spans="15:15" x14ac:dyDescent="0.3">
      <c r="O282" s="34"/>
    </row>
    <row r="283" spans="15:15" x14ac:dyDescent="0.3">
      <c r="O283" s="34"/>
    </row>
    <row r="284" spans="15:15" x14ac:dyDescent="0.3">
      <c r="O284" s="34"/>
    </row>
    <row r="285" spans="15:15" x14ac:dyDescent="0.3">
      <c r="O285" s="34"/>
    </row>
    <row r="286" spans="15:15" x14ac:dyDescent="0.3">
      <c r="O286" s="34"/>
    </row>
    <row r="287" spans="15:15" x14ac:dyDescent="0.3">
      <c r="O287" s="34"/>
    </row>
    <row r="288" spans="15:15" x14ac:dyDescent="0.3">
      <c r="O288" s="34"/>
    </row>
    <row r="289" spans="15:15" x14ac:dyDescent="0.3">
      <c r="O289" s="34"/>
    </row>
    <row r="290" spans="15:15" x14ac:dyDescent="0.3">
      <c r="O290" s="34"/>
    </row>
    <row r="291" spans="15:15" x14ac:dyDescent="0.3">
      <c r="O291" s="34"/>
    </row>
    <row r="292" spans="15:15" x14ac:dyDescent="0.3">
      <c r="O292" s="34"/>
    </row>
    <row r="293" spans="15:15" x14ac:dyDescent="0.3">
      <c r="O293" s="34"/>
    </row>
    <row r="294" spans="15:15" x14ac:dyDescent="0.3">
      <c r="O294" s="34"/>
    </row>
    <row r="295" spans="15:15" x14ac:dyDescent="0.3">
      <c r="O295" s="34"/>
    </row>
    <row r="296" spans="15:15" x14ac:dyDescent="0.3">
      <c r="O296" s="34"/>
    </row>
    <row r="297" spans="15:15" x14ac:dyDescent="0.3">
      <c r="O297" s="34"/>
    </row>
    <row r="298" spans="15:15" x14ac:dyDescent="0.3">
      <c r="O298" s="34"/>
    </row>
    <row r="299" spans="15:15" x14ac:dyDescent="0.3">
      <c r="O299" s="34"/>
    </row>
    <row r="300" spans="15:15" x14ac:dyDescent="0.3">
      <c r="O300" s="34"/>
    </row>
    <row r="301" spans="15:15" x14ac:dyDescent="0.3">
      <c r="O301" s="34"/>
    </row>
    <row r="302" spans="15:15" x14ac:dyDescent="0.3">
      <c r="O302" s="34"/>
    </row>
    <row r="303" spans="15:15" x14ac:dyDescent="0.3">
      <c r="O303" s="34"/>
    </row>
    <row r="304" spans="15:15" x14ac:dyDescent="0.3">
      <c r="O304" s="34"/>
    </row>
    <row r="305" spans="15:15" x14ac:dyDescent="0.3">
      <c r="O305" s="34"/>
    </row>
    <row r="306" spans="15:15" x14ac:dyDescent="0.3">
      <c r="O306" s="34"/>
    </row>
    <row r="307" spans="15:15" x14ac:dyDescent="0.3">
      <c r="O307" s="34"/>
    </row>
    <row r="308" spans="15:15" x14ac:dyDescent="0.3">
      <c r="O308" s="34"/>
    </row>
    <row r="309" spans="15:15" x14ac:dyDescent="0.3">
      <c r="O309" s="34"/>
    </row>
    <row r="310" spans="15:15" x14ac:dyDescent="0.3">
      <c r="O310" s="34"/>
    </row>
    <row r="311" spans="15:15" x14ac:dyDescent="0.3">
      <c r="O311" s="34"/>
    </row>
    <row r="312" spans="15:15" x14ac:dyDescent="0.3">
      <c r="O312" s="34"/>
    </row>
    <row r="313" spans="15:15" x14ac:dyDescent="0.3">
      <c r="O313" s="34"/>
    </row>
    <row r="314" spans="15:15" x14ac:dyDescent="0.3">
      <c r="O314" s="34"/>
    </row>
    <row r="315" spans="15:15" x14ac:dyDescent="0.3">
      <c r="O315" s="34"/>
    </row>
    <row r="316" spans="15:15" x14ac:dyDescent="0.3">
      <c r="O316" s="34"/>
    </row>
    <row r="317" spans="15:15" x14ac:dyDescent="0.3">
      <c r="O317" s="34"/>
    </row>
    <row r="318" spans="15:15" x14ac:dyDescent="0.3">
      <c r="O318" s="34"/>
    </row>
    <row r="319" spans="15:15" x14ac:dyDescent="0.3">
      <c r="O319" s="34"/>
    </row>
    <row r="320" spans="15:15" x14ac:dyDescent="0.3">
      <c r="O320" s="34"/>
    </row>
    <row r="321" spans="15:15" x14ac:dyDescent="0.3">
      <c r="O321" s="34"/>
    </row>
    <row r="322" spans="15:15" x14ac:dyDescent="0.3">
      <c r="O322" s="34"/>
    </row>
    <row r="323" spans="15:15" x14ac:dyDescent="0.3">
      <c r="O323" s="34"/>
    </row>
    <row r="324" spans="15:15" x14ac:dyDescent="0.3">
      <c r="O324" s="34"/>
    </row>
    <row r="325" spans="15:15" x14ac:dyDescent="0.3">
      <c r="O325" s="34"/>
    </row>
    <row r="326" spans="15:15" x14ac:dyDescent="0.3">
      <c r="O326" s="34"/>
    </row>
    <row r="327" spans="15:15" x14ac:dyDescent="0.3">
      <c r="O327" s="34"/>
    </row>
    <row r="328" spans="15:15" x14ac:dyDescent="0.3">
      <c r="O328" s="34"/>
    </row>
    <row r="329" spans="15:15" x14ac:dyDescent="0.3">
      <c r="O329" s="34"/>
    </row>
    <row r="330" spans="15:15" x14ac:dyDescent="0.3">
      <c r="O330" s="34"/>
    </row>
    <row r="331" spans="15:15" x14ac:dyDescent="0.3">
      <c r="O331" s="34"/>
    </row>
    <row r="332" spans="15:15" x14ac:dyDescent="0.3">
      <c r="O332" s="34"/>
    </row>
    <row r="333" spans="15:15" x14ac:dyDescent="0.3">
      <c r="O333" s="34"/>
    </row>
    <row r="334" spans="15:15" x14ac:dyDescent="0.3">
      <c r="O334" s="34"/>
    </row>
    <row r="335" spans="15:15" x14ac:dyDescent="0.3">
      <c r="O335" s="34"/>
    </row>
    <row r="336" spans="15:15" x14ac:dyDescent="0.3">
      <c r="O336" s="34"/>
    </row>
    <row r="337" spans="15:15" x14ac:dyDescent="0.3">
      <c r="O337" s="34"/>
    </row>
    <row r="338" spans="15:15" x14ac:dyDescent="0.3">
      <c r="O338" s="34"/>
    </row>
    <row r="339" spans="15:15" x14ac:dyDescent="0.3">
      <c r="O339" s="34"/>
    </row>
    <row r="340" spans="15:15" x14ac:dyDescent="0.3">
      <c r="O340" s="34"/>
    </row>
    <row r="341" spans="15:15" x14ac:dyDescent="0.3">
      <c r="O341" s="34"/>
    </row>
    <row r="342" spans="15:15" x14ac:dyDescent="0.3">
      <c r="O342" s="34"/>
    </row>
    <row r="343" spans="15:15" x14ac:dyDescent="0.3">
      <c r="O343" s="34"/>
    </row>
    <row r="344" spans="15:15" x14ac:dyDescent="0.3">
      <c r="O344" s="34"/>
    </row>
    <row r="345" spans="15:15" x14ac:dyDescent="0.3">
      <c r="O345" s="34"/>
    </row>
    <row r="346" spans="15:15" x14ac:dyDescent="0.3">
      <c r="O346" s="34"/>
    </row>
    <row r="347" spans="15:15" x14ac:dyDescent="0.3">
      <c r="O347" s="34"/>
    </row>
    <row r="348" spans="15:15" x14ac:dyDescent="0.3">
      <c r="O348" s="34"/>
    </row>
    <row r="349" spans="15:15" x14ac:dyDescent="0.3">
      <c r="O349" s="34"/>
    </row>
    <row r="350" spans="15:15" x14ac:dyDescent="0.3">
      <c r="O350" s="34"/>
    </row>
    <row r="351" spans="15:15" x14ac:dyDescent="0.3">
      <c r="O351" s="34"/>
    </row>
    <row r="352" spans="15:15" x14ac:dyDescent="0.3">
      <c r="O352" s="34"/>
    </row>
    <row r="353" spans="15:15" x14ac:dyDescent="0.3">
      <c r="O353" s="34"/>
    </row>
    <row r="354" spans="15:15" x14ac:dyDescent="0.3">
      <c r="O354" s="34"/>
    </row>
    <row r="355" spans="15:15" x14ac:dyDescent="0.3">
      <c r="O355" s="34"/>
    </row>
    <row r="356" spans="15:15" x14ac:dyDescent="0.3">
      <c r="O356" s="34"/>
    </row>
    <row r="357" spans="15:15" x14ac:dyDescent="0.3">
      <c r="O357" s="34"/>
    </row>
    <row r="358" spans="15:15" x14ac:dyDescent="0.3">
      <c r="O358" s="34"/>
    </row>
    <row r="359" spans="15:15" x14ac:dyDescent="0.3">
      <c r="O359" s="34"/>
    </row>
    <row r="360" spans="15:15" x14ac:dyDescent="0.3">
      <c r="O360" s="34"/>
    </row>
    <row r="361" spans="15:15" x14ac:dyDescent="0.3">
      <c r="O361" s="34"/>
    </row>
    <row r="362" spans="15:15" x14ac:dyDescent="0.3">
      <c r="O362" s="34"/>
    </row>
    <row r="363" spans="15:15" x14ac:dyDescent="0.3">
      <c r="O363" s="34"/>
    </row>
    <row r="364" spans="15:15" x14ac:dyDescent="0.3">
      <c r="O364" s="34"/>
    </row>
    <row r="365" spans="15:15" x14ac:dyDescent="0.3">
      <c r="O365" s="34"/>
    </row>
    <row r="366" spans="15:15" x14ac:dyDescent="0.3">
      <c r="O366" s="34"/>
    </row>
    <row r="367" spans="15:15" x14ac:dyDescent="0.3">
      <c r="O367" s="34"/>
    </row>
    <row r="368" spans="15:15" x14ac:dyDescent="0.3">
      <c r="O368" s="34"/>
    </row>
    <row r="369" spans="15:15" x14ac:dyDescent="0.3">
      <c r="O369" s="34"/>
    </row>
    <row r="370" spans="15:15" x14ac:dyDescent="0.3">
      <c r="O370" s="34"/>
    </row>
    <row r="371" spans="15:15" x14ac:dyDescent="0.3">
      <c r="O371" s="34"/>
    </row>
    <row r="372" spans="15:15" x14ac:dyDescent="0.3">
      <c r="O372" s="34"/>
    </row>
    <row r="373" spans="15:15" x14ac:dyDescent="0.3">
      <c r="O373" s="34"/>
    </row>
    <row r="374" spans="15:15" x14ac:dyDescent="0.3">
      <c r="O374" s="34"/>
    </row>
    <row r="375" spans="15:15" x14ac:dyDescent="0.3">
      <c r="O375" s="34"/>
    </row>
    <row r="376" spans="15:15" x14ac:dyDescent="0.3">
      <c r="O376" s="34"/>
    </row>
    <row r="377" spans="15:15" x14ac:dyDescent="0.3">
      <c r="O377" s="34"/>
    </row>
    <row r="378" spans="15:15" x14ac:dyDescent="0.3">
      <c r="O378" s="34"/>
    </row>
    <row r="379" spans="15:15" x14ac:dyDescent="0.3">
      <c r="O379" s="34"/>
    </row>
    <row r="380" spans="15:15" x14ac:dyDescent="0.3">
      <c r="O380" s="34"/>
    </row>
    <row r="381" spans="15:15" x14ac:dyDescent="0.3">
      <c r="O381" s="34"/>
    </row>
    <row r="382" spans="15:15" x14ac:dyDescent="0.3">
      <c r="O382" s="34"/>
    </row>
    <row r="383" spans="15:15" x14ac:dyDescent="0.3">
      <c r="O383" s="34"/>
    </row>
    <row r="384" spans="15:15" x14ac:dyDescent="0.3">
      <c r="O384" s="34"/>
    </row>
    <row r="385" spans="15:15" x14ac:dyDescent="0.3">
      <c r="O385" s="34"/>
    </row>
    <row r="386" spans="15:15" x14ac:dyDescent="0.3">
      <c r="O386" s="34"/>
    </row>
    <row r="387" spans="15:15" x14ac:dyDescent="0.3">
      <c r="O387" s="34"/>
    </row>
    <row r="388" spans="15:15" x14ac:dyDescent="0.3">
      <c r="O388" s="34"/>
    </row>
    <row r="389" spans="15:15" x14ac:dyDescent="0.3">
      <c r="O389" s="34"/>
    </row>
    <row r="390" spans="15:15" x14ac:dyDescent="0.3">
      <c r="O390" s="34"/>
    </row>
    <row r="391" spans="15:15" x14ac:dyDescent="0.3">
      <c r="O391" s="34"/>
    </row>
    <row r="392" spans="15:15" x14ac:dyDescent="0.3">
      <c r="O392" s="34"/>
    </row>
    <row r="393" spans="15:15" x14ac:dyDescent="0.3">
      <c r="O393" s="34"/>
    </row>
    <row r="394" spans="15:15" x14ac:dyDescent="0.3">
      <c r="O394" s="34"/>
    </row>
    <row r="395" spans="15:15" x14ac:dyDescent="0.3">
      <c r="O395" s="34"/>
    </row>
    <row r="396" spans="15:15" x14ac:dyDescent="0.3">
      <c r="O396" s="34"/>
    </row>
    <row r="397" spans="15:15" x14ac:dyDescent="0.3">
      <c r="O397" s="34"/>
    </row>
    <row r="398" spans="15:15" x14ac:dyDescent="0.3">
      <c r="O398" s="34"/>
    </row>
    <row r="399" spans="15:15" x14ac:dyDescent="0.3">
      <c r="O399" s="34"/>
    </row>
    <row r="400" spans="15:15" x14ac:dyDescent="0.3">
      <c r="O400" s="34"/>
    </row>
    <row r="401" spans="15:15" x14ac:dyDescent="0.3">
      <c r="O401" s="34"/>
    </row>
    <row r="402" spans="15:15" x14ac:dyDescent="0.3">
      <c r="O402" s="34"/>
    </row>
    <row r="403" spans="15:15" x14ac:dyDescent="0.3">
      <c r="O403" s="34"/>
    </row>
    <row r="404" spans="15:15" x14ac:dyDescent="0.3">
      <c r="O404" s="34"/>
    </row>
    <row r="405" spans="15:15" x14ac:dyDescent="0.3">
      <c r="O405" s="34"/>
    </row>
    <row r="406" spans="15:15" x14ac:dyDescent="0.3">
      <c r="O406" s="34"/>
    </row>
    <row r="407" spans="15:15" x14ac:dyDescent="0.3">
      <c r="O407" s="34"/>
    </row>
    <row r="408" spans="15:15" x14ac:dyDescent="0.3">
      <c r="O408" s="34"/>
    </row>
    <row r="409" spans="15:15" x14ac:dyDescent="0.3">
      <c r="O409" s="34"/>
    </row>
    <row r="410" spans="15:15" x14ac:dyDescent="0.3">
      <c r="O410" s="34"/>
    </row>
    <row r="411" spans="15:15" x14ac:dyDescent="0.3">
      <c r="O411" s="34"/>
    </row>
    <row r="412" spans="15:15" x14ac:dyDescent="0.3">
      <c r="O412" s="34"/>
    </row>
    <row r="413" spans="15:15" x14ac:dyDescent="0.3">
      <c r="O413" s="34"/>
    </row>
    <row r="414" spans="15:15" x14ac:dyDescent="0.3">
      <c r="O414" s="34"/>
    </row>
    <row r="415" spans="15:15" x14ac:dyDescent="0.3">
      <c r="O415" s="34"/>
    </row>
    <row r="416" spans="15:15" x14ac:dyDescent="0.3">
      <c r="O416" s="34"/>
    </row>
    <row r="417" spans="15:15" x14ac:dyDescent="0.3">
      <c r="O417" s="34"/>
    </row>
    <row r="418" spans="15:15" x14ac:dyDescent="0.3">
      <c r="O418" s="34"/>
    </row>
    <row r="419" spans="15:15" x14ac:dyDescent="0.3">
      <c r="O419" s="34"/>
    </row>
    <row r="420" spans="15:15" x14ac:dyDescent="0.3">
      <c r="O420" s="34"/>
    </row>
    <row r="421" spans="15:15" x14ac:dyDescent="0.3">
      <c r="O421" s="34"/>
    </row>
    <row r="422" spans="15:15" x14ac:dyDescent="0.3">
      <c r="O422" s="34"/>
    </row>
    <row r="423" spans="15:15" x14ac:dyDescent="0.3">
      <c r="O423" s="34"/>
    </row>
    <row r="424" spans="15:15" x14ac:dyDescent="0.3">
      <c r="O424" s="34"/>
    </row>
    <row r="425" spans="15:15" x14ac:dyDescent="0.3">
      <c r="O425" s="34"/>
    </row>
    <row r="426" spans="15:15" x14ac:dyDescent="0.3">
      <c r="O426" s="34"/>
    </row>
    <row r="427" spans="15:15" x14ac:dyDescent="0.3">
      <c r="O427" s="34"/>
    </row>
    <row r="428" spans="15:15" x14ac:dyDescent="0.3">
      <c r="O428" s="34"/>
    </row>
    <row r="429" spans="15:15" x14ac:dyDescent="0.3">
      <c r="O429" s="34"/>
    </row>
    <row r="430" spans="15:15" x14ac:dyDescent="0.3">
      <c r="O430" s="34"/>
    </row>
    <row r="431" spans="15:15" x14ac:dyDescent="0.3">
      <c r="O431" s="34"/>
    </row>
    <row r="432" spans="15:15" x14ac:dyDescent="0.3">
      <c r="O432" s="34"/>
    </row>
    <row r="433" spans="15:15" x14ac:dyDescent="0.3">
      <c r="O433" s="34"/>
    </row>
    <row r="434" spans="15:15" x14ac:dyDescent="0.3">
      <c r="O434" s="34"/>
    </row>
    <row r="435" spans="15:15" x14ac:dyDescent="0.3">
      <c r="O435" s="34"/>
    </row>
    <row r="436" spans="15:15" x14ac:dyDescent="0.3">
      <c r="O436" s="34"/>
    </row>
    <row r="437" spans="15:15" x14ac:dyDescent="0.3">
      <c r="O437" s="34"/>
    </row>
    <row r="438" spans="15:15" x14ac:dyDescent="0.3">
      <c r="O438" s="34"/>
    </row>
    <row r="439" spans="15:15" x14ac:dyDescent="0.3">
      <c r="O439" s="34"/>
    </row>
    <row r="440" spans="15:15" x14ac:dyDescent="0.3">
      <c r="O440" s="34"/>
    </row>
    <row r="441" spans="15:15" x14ac:dyDescent="0.3">
      <c r="O441" s="34"/>
    </row>
    <row r="442" spans="15:15" x14ac:dyDescent="0.3">
      <c r="O442" s="34"/>
    </row>
    <row r="443" spans="15:15" x14ac:dyDescent="0.3">
      <c r="O443" s="34"/>
    </row>
    <row r="444" spans="15:15" x14ac:dyDescent="0.3">
      <c r="O444" s="34"/>
    </row>
    <row r="445" spans="15:15" x14ac:dyDescent="0.3">
      <c r="O445" s="34"/>
    </row>
    <row r="446" spans="15:15" x14ac:dyDescent="0.3">
      <c r="O446" s="34"/>
    </row>
    <row r="447" spans="15:15" x14ac:dyDescent="0.3">
      <c r="O447" s="34"/>
    </row>
    <row r="448" spans="15:15" x14ac:dyDescent="0.3">
      <c r="O448" s="34"/>
    </row>
    <row r="449" spans="15:15" x14ac:dyDescent="0.3">
      <c r="O449" s="34"/>
    </row>
    <row r="450" spans="15:15" x14ac:dyDescent="0.3">
      <c r="O450" s="34"/>
    </row>
    <row r="451" spans="15:15" x14ac:dyDescent="0.3">
      <c r="O451" s="34"/>
    </row>
    <row r="452" spans="15:15" x14ac:dyDescent="0.3">
      <c r="O452" s="34"/>
    </row>
    <row r="453" spans="15:15" x14ac:dyDescent="0.3">
      <c r="O453" s="34"/>
    </row>
    <row r="454" spans="15:15" x14ac:dyDescent="0.3">
      <c r="O454" s="34"/>
    </row>
    <row r="455" spans="15:15" x14ac:dyDescent="0.3">
      <c r="O455" s="34"/>
    </row>
    <row r="456" spans="15:15" x14ac:dyDescent="0.3">
      <c r="O456" s="34"/>
    </row>
    <row r="457" spans="15:15" x14ac:dyDescent="0.3">
      <c r="O457" s="34"/>
    </row>
    <row r="458" spans="15:15" x14ac:dyDescent="0.3">
      <c r="O458" s="34"/>
    </row>
    <row r="459" spans="15:15" x14ac:dyDescent="0.3">
      <c r="O459" s="34"/>
    </row>
    <row r="460" spans="15:15" x14ac:dyDescent="0.3">
      <c r="O460" s="34"/>
    </row>
    <row r="461" spans="15:15" x14ac:dyDescent="0.3">
      <c r="O461" s="34"/>
    </row>
    <row r="462" spans="15:15" x14ac:dyDescent="0.3">
      <c r="O462" s="34"/>
    </row>
    <row r="463" spans="15:15" x14ac:dyDescent="0.3">
      <c r="O463" s="34"/>
    </row>
    <row r="464" spans="15:15" x14ac:dyDescent="0.3">
      <c r="O464" s="34"/>
    </row>
    <row r="465" spans="15:15" x14ac:dyDescent="0.3">
      <c r="O465" s="34"/>
    </row>
    <row r="466" spans="15:15" x14ac:dyDescent="0.3">
      <c r="O466" s="34"/>
    </row>
    <row r="467" spans="15:15" x14ac:dyDescent="0.3">
      <c r="O467" s="34"/>
    </row>
    <row r="468" spans="15:15" x14ac:dyDescent="0.3">
      <c r="O468" s="34"/>
    </row>
    <row r="469" spans="15:15" x14ac:dyDescent="0.3">
      <c r="O469" s="34"/>
    </row>
    <row r="470" spans="15:15" x14ac:dyDescent="0.3">
      <c r="O470" s="34"/>
    </row>
    <row r="471" spans="15:15" x14ac:dyDescent="0.3">
      <c r="O471" s="34"/>
    </row>
    <row r="472" spans="15:15" x14ac:dyDescent="0.3">
      <c r="O472" s="34"/>
    </row>
    <row r="473" spans="15:15" x14ac:dyDescent="0.3">
      <c r="O473" s="34"/>
    </row>
    <row r="474" spans="15:15" x14ac:dyDescent="0.3">
      <c r="O474" s="34"/>
    </row>
    <row r="475" spans="15:15" x14ac:dyDescent="0.3">
      <c r="O475" s="34"/>
    </row>
    <row r="476" spans="15:15" x14ac:dyDescent="0.3">
      <c r="O476" s="34"/>
    </row>
    <row r="477" spans="15:15" x14ac:dyDescent="0.3">
      <c r="O477" s="34"/>
    </row>
    <row r="478" spans="15:15" x14ac:dyDescent="0.3">
      <c r="O478" s="34"/>
    </row>
    <row r="479" spans="15:15" x14ac:dyDescent="0.3">
      <c r="O479" s="34"/>
    </row>
    <row r="480" spans="15:15" x14ac:dyDescent="0.3">
      <c r="O480" s="34"/>
    </row>
    <row r="481" spans="15:15" x14ac:dyDescent="0.3">
      <c r="O481" s="34"/>
    </row>
    <row r="482" spans="15:15" x14ac:dyDescent="0.3">
      <c r="O482" s="34"/>
    </row>
    <row r="483" spans="15:15" x14ac:dyDescent="0.3">
      <c r="O483" s="34"/>
    </row>
    <row r="484" spans="15:15" x14ac:dyDescent="0.3">
      <c r="O484" s="34"/>
    </row>
    <row r="485" spans="15:15" x14ac:dyDescent="0.3">
      <c r="O485" s="34"/>
    </row>
    <row r="486" spans="15:15" x14ac:dyDescent="0.3">
      <c r="O486" s="34"/>
    </row>
    <row r="487" spans="15:15" x14ac:dyDescent="0.3">
      <c r="O487" s="34"/>
    </row>
    <row r="488" spans="15:15" x14ac:dyDescent="0.3">
      <c r="O488" s="34"/>
    </row>
    <row r="489" spans="15:15" x14ac:dyDescent="0.3">
      <c r="O489" s="34"/>
    </row>
    <row r="490" spans="15:15" x14ac:dyDescent="0.3">
      <c r="O490" s="34"/>
    </row>
    <row r="491" spans="15:15" x14ac:dyDescent="0.3">
      <c r="O491" s="34"/>
    </row>
    <row r="492" spans="15:15" x14ac:dyDescent="0.3">
      <c r="O492" s="34"/>
    </row>
    <row r="493" spans="15:15" x14ac:dyDescent="0.3">
      <c r="O493" s="34"/>
    </row>
    <row r="494" spans="15:15" x14ac:dyDescent="0.3">
      <c r="O494" s="34"/>
    </row>
    <row r="495" spans="15:15" x14ac:dyDescent="0.3">
      <c r="O495" s="34"/>
    </row>
    <row r="496" spans="15:15" x14ac:dyDescent="0.3">
      <c r="O496" s="34"/>
    </row>
    <row r="497" spans="15:15" x14ac:dyDescent="0.3">
      <c r="O497" s="34"/>
    </row>
    <row r="498" spans="15:15" x14ac:dyDescent="0.3">
      <c r="O498" s="34"/>
    </row>
    <row r="499" spans="15:15" x14ac:dyDescent="0.3">
      <c r="O499" s="34"/>
    </row>
    <row r="500" spans="15:15" x14ac:dyDescent="0.3">
      <c r="O500" s="34"/>
    </row>
    <row r="501" spans="15:15" x14ac:dyDescent="0.3">
      <c r="O501" s="34"/>
    </row>
    <row r="502" spans="15:15" x14ac:dyDescent="0.3">
      <c r="O502" s="34"/>
    </row>
    <row r="503" spans="15:15" x14ac:dyDescent="0.3">
      <c r="O503" s="34"/>
    </row>
    <row r="504" spans="15:15" x14ac:dyDescent="0.3">
      <c r="O504" s="34"/>
    </row>
    <row r="505" spans="15:15" x14ac:dyDescent="0.3">
      <c r="O505" s="34"/>
    </row>
    <row r="506" spans="15:15" x14ac:dyDescent="0.3">
      <c r="O506" s="34"/>
    </row>
    <row r="507" spans="15:15" x14ac:dyDescent="0.3">
      <c r="O507" s="34"/>
    </row>
    <row r="508" spans="15:15" x14ac:dyDescent="0.3">
      <c r="O508" s="34"/>
    </row>
    <row r="509" spans="15:15" x14ac:dyDescent="0.3">
      <c r="O509" s="34"/>
    </row>
    <row r="510" spans="15:15" x14ac:dyDescent="0.3">
      <c r="O510" s="34"/>
    </row>
    <row r="511" spans="15:15" x14ac:dyDescent="0.3">
      <c r="O511" s="34"/>
    </row>
    <row r="512" spans="15:15" x14ac:dyDescent="0.3">
      <c r="O512" s="34"/>
    </row>
    <row r="513" spans="15:15" x14ac:dyDescent="0.3">
      <c r="O513" s="34"/>
    </row>
    <row r="514" spans="15:15" x14ac:dyDescent="0.3">
      <c r="O514" s="34"/>
    </row>
    <row r="515" spans="15:15" x14ac:dyDescent="0.3">
      <c r="O515" s="34"/>
    </row>
    <row r="516" spans="15:15" x14ac:dyDescent="0.3">
      <c r="O516" s="34"/>
    </row>
    <row r="517" spans="15:15" x14ac:dyDescent="0.3">
      <c r="O517" s="34"/>
    </row>
    <row r="518" spans="15:15" x14ac:dyDescent="0.3">
      <c r="O518" s="34"/>
    </row>
    <row r="519" spans="15:15" x14ac:dyDescent="0.3">
      <c r="O519" s="34"/>
    </row>
    <row r="520" spans="15:15" x14ac:dyDescent="0.3">
      <c r="O520" s="34"/>
    </row>
    <row r="521" spans="15:15" x14ac:dyDescent="0.3">
      <c r="O521" s="34"/>
    </row>
    <row r="522" spans="15:15" x14ac:dyDescent="0.3">
      <c r="O522" s="34"/>
    </row>
    <row r="523" spans="15:15" x14ac:dyDescent="0.3">
      <c r="O523" s="34"/>
    </row>
    <row r="524" spans="15:15" x14ac:dyDescent="0.3">
      <c r="O524" s="34"/>
    </row>
    <row r="525" spans="15:15" x14ac:dyDescent="0.3">
      <c r="O525" s="34"/>
    </row>
    <row r="526" spans="15:15" x14ac:dyDescent="0.3">
      <c r="O526" s="34"/>
    </row>
    <row r="527" spans="15:15" x14ac:dyDescent="0.3">
      <c r="O527" s="34"/>
    </row>
    <row r="528" spans="15:15" x14ac:dyDescent="0.3">
      <c r="O528" s="34"/>
    </row>
    <row r="529" spans="15:15" x14ac:dyDescent="0.3">
      <c r="O529" s="34"/>
    </row>
    <row r="530" spans="15:15" x14ac:dyDescent="0.3">
      <c r="O530" s="34"/>
    </row>
    <row r="531" spans="15:15" x14ac:dyDescent="0.3">
      <c r="O531" s="34"/>
    </row>
    <row r="532" spans="15:15" x14ac:dyDescent="0.3">
      <c r="O532" s="34"/>
    </row>
    <row r="533" spans="15:15" x14ac:dyDescent="0.3">
      <c r="O533" s="34"/>
    </row>
    <row r="534" spans="15:15" x14ac:dyDescent="0.3">
      <c r="O534" s="34"/>
    </row>
    <row r="535" spans="15:15" x14ac:dyDescent="0.3">
      <c r="O535" s="34"/>
    </row>
    <row r="536" spans="15:15" x14ac:dyDescent="0.3">
      <c r="O536" s="34"/>
    </row>
    <row r="537" spans="15:15" x14ac:dyDescent="0.3">
      <c r="O537" s="34"/>
    </row>
    <row r="538" spans="15:15" x14ac:dyDescent="0.3">
      <c r="O538" s="34"/>
    </row>
    <row r="539" spans="15:15" x14ac:dyDescent="0.3">
      <c r="O539" s="34"/>
    </row>
    <row r="540" spans="15:15" x14ac:dyDescent="0.3">
      <c r="O540" s="34"/>
    </row>
    <row r="541" spans="15:15" x14ac:dyDescent="0.3">
      <c r="O541" s="34"/>
    </row>
    <row r="542" spans="15:15" x14ac:dyDescent="0.3">
      <c r="O542" s="34"/>
    </row>
    <row r="543" spans="15:15" x14ac:dyDescent="0.3">
      <c r="O543" s="34"/>
    </row>
    <row r="544" spans="15:15" x14ac:dyDescent="0.3">
      <c r="O544" s="34"/>
    </row>
    <row r="545" spans="15:15" x14ac:dyDescent="0.3">
      <c r="O545" s="34"/>
    </row>
    <row r="546" spans="15:15" x14ac:dyDescent="0.3">
      <c r="O546" s="34"/>
    </row>
    <row r="547" spans="15:15" x14ac:dyDescent="0.3">
      <c r="O547" s="34"/>
    </row>
    <row r="548" spans="15:15" x14ac:dyDescent="0.3">
      <c r="O548" s="34"/>
    </row>
    <row r="549" spans="15:15" x14ac:dyDescent="0.3">
      <c r="O549" s="34"/>
    </row>
    <row r="550" spans="15:15" x14ac:dyDescent="0.3">
      <c r="O550" s="34"/>
    </row>
    <row r="551" spans="15:15" x14ac:dyDescent="0.3">
      <c r="O551" s="34"/>
    </row>
    <row r="552" spans="15:15" x14ac:dyDescent="0.3">
      <c r="O552" s="34"/>
    </row>
    <row r="553" spans="15:15" x14ac:dyDescent="0.3">
      <c r="O553" s="34"/>
    </row>
    <row r="554" spans="15:15" x14ac:dyDescent="0.3">
      <c r="O554" s="34"/>
    </row>
    <row r="555" spans="15:15" x14ac:dyDescent="0.3">
      <c r="O555" s="34"/>
    </row>
    <row r="556" spans="15:15" x14ac:dyDescent="0.3">
      <c r="O556" s="34"/>
    </row>
    <row r="557" spans="15:15" x14ac:dyDescent="0.3">
      <c r="O557" s="34"/>
    </row>
    <row r="558" spans="15:15" x14ac:dyDescent="0.3">
      <c r="O558" s="34"/>
    </row>
    <row r="559" spans="15:15" x14ac:dyDescent="0.3">
      <c r="O559" s="34"/>
    </row>
    <row r="560" spans="15:15" x14ac:dyDescent="0.3">
      <c r="O560" s="34"/>
    </row>
    <row r="561" spans="15:15" x14ac:dyDescent="0.3">
      <c r="O561" s="34"/>
    </row>
    <row r="562" spans="15:15" x14ac:dyDescent="0.3">
      <c r="O562" s="34"/>
    </row>
    <row r="563" spans="15:15" x14ac:dyDescent="0.3">
      <c r="O563" s="34"/>
    </row>
    <row r="564" spans="15:15" x14ac:dyDescent="0.3">
      <c r="O564" s="34"/>
    </row>
    <row r="565" spans="15:15" x14ac:dyDescent="0.3">
      <c r="O565" s="34"/>
    </row>
    <row r="566" spans="15:15" x14ac:dyDescent="0.3">
      <c r="O566" s="34"/>
    </row>
    <row r="567" spans="15:15" x14ac:dyDescent="0.3">
      <c r="O567" s="34"/>
    </row>
    <row r="568" spans="15:15" x14ac:dyDescent="0.3">
      <c r="O568" s="34"/>
    </row>
    <row r="569" spans="15:15" x14ac:dyDescent="0.3">
      <c r="O569" s="34"/>
    </row>
    <row r="570" spans="15:15" x14ac:dyDescent="0.3">
      <c r="O570" s="34"/>
    </row>
    <row r="571" spans="15:15" x14ac:dyDescent="0.3">
      <c r="O571" s="34"/>
    </row>
    <row r="572" spans="15:15" x14ac:dyDescent="0.3">
      <c r="O572" s="34"/>
    </row>
    <row r="573" spans="15:15" x14ac:dyDescent="0.3">
      <c r="O573" s="34"/>
    </row>
    <row r="574" spans="15:15" x14ac:dyDescent="0.3">
      <c r="O574" s="34"/>
    </row>
    <row r="575" spans="15:15" x14ac:dyDescent="0.3">
      <c r="O575" s="34"/>
    </row>
    <row r="576" spans="15:15" x14ac:dyDescent="0.3">
      <c r="O576" s="34"/>
    </row>
    <row r="577" spans="15:15" x14ac:dyDescent="0.3">
      <c r="O577" s="34"/>
    </row>
    <row r="578" spans="15:15" x14ac:dyDescent="0.3">
      <c r="O578" s="34"/>
    </row>
    <row r="579" spans="15:15" x14ac:dyDescent="0.3">
      <c r="O579" s="34"/>
    </row>
    <row r="580" spans="15:15" x14ac:dyDescent="0.3">
      <c r="O580" s="34"/>
    </row>
    <row r="581" spans="15:15" x14ac:dyDescent="0.3">
      <c r="O581" s="34"/>
    </row>
    <row r="582" spans="15:15" x14ac:dyDescent="0.3">
      <c r="O582" s="34"/>
    </row>
    <row r="583" spans="15:15" x14ac:dyDescent="0.3">
      <c r="O583" s="34"/>
    </row>
    <row r="584" spans="15:15" x14ac:dyDescent="0.3">
      <c r="O584" s="34"/>
    </row>
    <row r="585" spans="15:15" x14ac:dyDescent="0.3">
      <c r="O585" s="34"/>
    </row>
    <row r="586" spans="15:15" x14ac:dyDescent="0.3">
      <c r="O586" s="34"/>
    </row>
    <row r="587" spans="15:15" x14ac:dyDescent="0.3">
      <c r="O587" s="34"/>
    </row>
    <row r="588" spans="15:15" x14ac:dyDescent="0.3">
      <c r="O588" s="34"/>
    </row>
    <row r="589" spans="15:15" x14ac:dyDescent="0.3">
      <c r="O589" s="34"/>
    </row>
    <row r="590" spans="15:15" x14ac:dyDescent="0.3">
      <c r="O590" s="34"/>
    </row>
    <row r="591" spans="15:15" x14ac:dyDescent="0.3">
      <c r="O591" s="34"/>
    </row>
    <row r="592" spans="15:15" x14ac:dyDescent="0.3">
      <c r="O592" s="34"/>
    </row>
    <row r="593" spans="15:15" x14ac:dyDescent="0.3">
      <c r="O593" s="34"/>
    </row>
    <row r="594" spans="15:15" x14ac:dyDescent="0.3">
      <c r="O594" s="34"/>
    </row>
    <row r="595" spans="15:15" x14ac:dyDescent="0.3">
      <c r="O595" s="34"/>
    </row>
    <row r="596" spans="15:15" x14ac:dyDescent="0.3">
      <c r="O596" s="34"/>
    </row>
    <row r="597" spans="15:15" x14ac:dyDescent="0.3">
      <c r="O597" s="34"/>
    </row>
    <row r="598" spans="15:15" x14ac:dyDescent="0.3">
      <c r="O598" s="34"/>
    </row>
    <row r="599" spans="15:15" x14ac:dyDescent="0.3">
      <c r="O599" s="34"/>
    </row>
    <row r="600" spans="15:15" x14ac:dyDescent="0.3">
      <c r="O600" s="34"/>
    </row>
    <row r="601" spans="15:15" x14ac:dyDescent="0.3">
      <c r="O601" s="34"/>
    </row>
    <row r="602" spans="15:15" x14ac:dyDescent="0.3">
      <c r="O602" s="34"/>
    </row>
    <row r="603" spans="15:15" x14ac:dyDescent="0.3">
      <c r="O603" s="34"/>
    </row>
    <row r="604" spans="15:15" x14ac:dyDescent="0.3">
      <c r="O604" s="34"/>
    </row>
    <row r="605" spans="15:15" x14ac:dyDescent="0.3">
      <c r="O605" s="34"/>
    </row>
    <row r="606" spans="15:15" x14ac:dyDescent="0.3">
      <c r="O606" s="34"/>
    </row>
    <row r="607" spans="15:15" x14ac:dyDescent="0.3">
      <c r="O607" s="34"/>
    </row>
    <row r="608" spans="15:15" x14ac:dyDescent="0.3">
      <c r="O608" s="34"/>
    </row>
    <row r="609" spans="15:15" x14ac:dyDescent="0.3">
      <c r="O609" s="34"/>
    </row>
    <row r="610" spans="15:15" x14ac:dyDescent="0.3">
      <c r="O610" s="34"/>
    </row>
    <row r="611" spans="15:15" x14ac:dyDescent="0.3">
      <c r="O611" s="34"/>
    </row>
    <row r="612" spans="15:15" x14ac:dyDescent="0.3">
      <c r="O612" s="34"/>
    </row>
    <row r="613" spans="15:15" x14ac:dyDescent="0.3">
      <c r="O613" s="34"/>
    </row>
    <row r="614" spans="15:15" x14ac:dyDescent="0.3">
      <c r="O614" s="34"/>
    </row>
    <row r="615" spans="15:15" x14ac:dyDescent="0.3">
      <c r="O615" s="34"/>
    </row>
    <row r="616" spans="15:15" x14ac:dyDescent="0.3">
      <c r="O616" s="34"/>
    </row>
    <row r="617" spans="15:15" x14ac:dyDescent="0.3">
      <c r="O617" s="34"/>
    </row>
    <row r="618" spans="15:15" x14ac:dyDescent="0.3">
      <c r="O618" s="34"/>
    </row>
    <row r="619" spans="15:15" x14ac:dyDescent="0.3">
      <c r="O619" s="34"/>
    </row>
    <row r="620" spans="15:15" x14ac:dyDescent="0.3">
      <c r="O620" s="34"/>
    </row>
    <row r="621" spans="15:15" x14ac:dyDescent="0.3">
      <c r="O621" s="34"/>
    </row>
    <row r="622" spans="15:15" x14ac:dyDescent="0.3">
      <c r="O622" s="34"/>
    </row>
    <row r="623" spans="15:15" x14ac:dyDescent="0.3">
      <c r="O623" s="34"/>
    </row>
    <row r="624" spans="15:15" x14ac:dyDescent="0.3">
      <c r="O624" s="34"/>
    </row>
    <row r="625" spans="15:15" x14ac:dyDescent="0.3">
      <c r="O625" s="34"/>
    </row>
    <row r="626" spans="15:15" x14ac:dyDescent="0.3">
      <c r="O626" s="34"/>
    </row>
    <row r="627" spans="15:15" x14ac:dyDescent="0.3">
      <c r="O627" s="34"/>
    </row>
    <row r="628" spans="15:15" x14ac:dyDescent="0.3">
      <c r="O628" s="34"/>
    </row>
    <row r="629" spans="15:15" x14ac:dyDescent="0.3">
      <c r="O629" s="34"/>
    </row>
    <row r="630" spans="15:15" x14ac:dyDescent="0.3">
      <c r="O630" s="34"/>
    </row>
    <row r="631" spans="15:15" x14ac:dyDescent="0.3">
      <c r="O631" s="34"/>
    </row>
    <row r="632" spans="15:15" x14ac:dyDescent="0.3">
      <c r="O632" s="34"/>
    </row>
    <row r="633" spans="15:15" x14ac:dyDescent="0.3">
      <c r="O633" s="34"/>
    </row>
    <row r="634" spans="15:15" x14ac:dyDescent="0.3">
      <c r="O634" s="34"/>
    </row>
    <row r="635" spans="15:15" x14ac:dyDescent="0.3">
      <c r="O635" s="34"/>
    </row>
    <row r="636" spans="15:15" x14ac:dyDescent="0.3">
      <c r="O636" s="34"/>
    </row>
    <row r="637" spans="15:15" x14ac:dyDescent="0.3">
      <c r="O637" s="34"/>
    </row>
    <row r="638" spans="15:15" x14ac:dyDescent="0.3">
      <c r="O638" s="34"/>
    </row>
    <row r="639" spans="15:15" x14ac:dyDescent="0.3">
      <c r="O639" s="34"/>
    </row>
    <row r="640" spans="15:15" x14ac:dyDescent="0.3">
      <c r="O640" s="34"/>
    </row>
    <row r="641" spans="15:15" x14ac:dyDescent="0.3">
      <c r="O641" s="34"/>
    </row>
    <row r="642" spans="15:15" x14ac:dyDescent="0.3">
      <c r="O642" s="34"/>
    </row>
    <row r="643" spans="15:15" x14ac:dyDescent="0.3">
      <c r="O643" s="34"/>
    </row>
    <row r="644" spans="15:15" x14ac:dyDescent="0.3">
      <c r="O644" s="34"/>
    </row>
    <row r="645" spans="15:15" x14ac:dyDescent="0.3">
      <c r="O645" s="34"/>
    </row>
    <row r="646" spans="15:15" x14ac:dyDescent="0.3">
      <c r="O646" s="34"/>
    </row>
    <row r="647" spans="15:15" x14ac:dyDescent="0.3">
      <c r="O647" s="34"/>
    </row>
    <row r="648" spans="15:15" x14ac:dyDescent="0.3">
      <c r="O648" s="34"/>
    </row>
    <row r="649" spans="15:15" x14ac:dyDescent="0.3">
      <c r="O649" s="34"/>
    </row>
    <row r="650" spans="15:15" x14ac:dyDescent="0.3">
      <c r="O650" s="34"/>
    </row>
    <row r="651" spans="15:15" x14ac:dyDescent="0.3">
      <c r="O651" s="34"/>
    </row>
    <row r="652" spans="15:15" x14ac:dyDescent="0.3">
      <c r="O652" s="34"/>
    </row>
    <row r="653" spans="15:15" x14ac:dyDescent="0.3">
      <c r="O653" s="34"/>
    </row>
    <row r="654" spans="15:15" x14ac:dyDescent="0.3">
      <c r="O654" s="34"/>
    </row>
    <row r="655" spans="15:15" x14ac:dyDescent="0.3">
      <c r="O655" s="34"/>
    </row>
    <row r="656" spans="15:15" x14ac:dyDescent="0.3">
      <c r="O656" s="34"/>
    </row>
    <row r="657" spans="15:15" x14ac:dyDescent="0.3">
      <c r="O657" s="34"/>
    </row>
    <row r="658" spans="15:15" x14ac:dyDescent="0.3">
      <c r="O658" s="34"/>
    </row>
    <row r="659" spans="15:15" x14ac:dyDescent="0.3">
      <c r="O659" s="34"/>
    </row>
    <row r="660" spans="15:15" x14ac:dyDescent="0.3">
      <c r="O660" s="34"/>
    </row>
    <row r="661" spans="15:15" x14ac:dyDescent="0.3">
      <c r="O661" s="34"/>
    </row>
    <row r="662" spans="15:15" x14ac:dyDescent="0.3">
      <c r="O662" s="34"/>
    </row>
    <row r="663" spans="15:15" x14ac:dyDescent="0.3">
      <c r="O663" s="34"/>
    </row>
    <row r="664" spans="15:15" x14ac:dyDescent="0.3">
      <c r="O664" s="34"/>
    </row>
    <row r="665" spans="15:15" x14ac:dyDescent="0.3">
      <c r="O665" s="34"/>
    </row>
    <row r="666" spans="15:15" x14ac:dyDescent="0.3">
      <c r="O666" s="34"/>
    </row>
    <row r="667" spans="15:15" x14ac:dyDescent="0.3">
      <c r="O667" s="34"/>
    </row>
    <row r="668" spans="15:15" x14ac:dyDescent="0.3">
      <c r="O668" s="34"/>
    </row>
    <row r="669" spans="15:15" x14ac:dyDescent="0.3">
      <c r="O669" s="34"/>
    </row>
    <row r="670" spans="15:15" x14ac:dyDescent="0.3">
      <c r="O670" s="34"/>
    </row>
    <row r="671" spans="15:15" x14ac:dyDescent="0.3">
      <c r="O671" s="34"/>
    </row>
    <row r="672" spans="15:15" x14ac:dyDescent="0.3">
      <c r="O672" s="34"/>
    </row>
    <row r="673" spans="15:15" x14ac:dyDescent="0.3">
      <c r="O673" s="34"/>
    </row>
    <row r="674" spans="15:15" x14ac:dyDescent="0.3">
      <c r="O674" s="34"/>
    </row>
    <row r="675" spans="15:15" x14ac:dyDescent="0.3">
      <c r="O675" s="34"/>
    </row>
    <row r="676" spans="15:15" x14ac:dyDescent="0.3">
      <c r="O676" s="34"/>
    </row>
    <row r="677" spans="15:15" x14ac:dyDescent="0.3">
      <c r="O677" s="34"/>
    </row>
    <row r="678" spans="15:15" x14ac:dyDescent="0.3">
      <c r="O678" s="34"/>
    </row>
    <row r="679" spans="15:15" x14ac:dyDescent="0.3">
      <c r="O679" s="34"/>
    </row>
    <row r="680" spans="15:15" x14ac:dyDescent="0.3">
      <c r="O680" s="34"/>
    </row>
    <row r="681" spans="15:15" x14ac:dyDescent="0.3">
      <c r="O681" s="34"/>
    </row>
    <row r="682" spans="15:15" x14ac:dyDescent="0.3">
      <c r="O682" s="34"/>
    </row>
    <row r="683" spans="15:15" x14ac:dyDescent="0.3">
      <c r="O683" s="34"/>
    </row>
    <row r="684" spans="15:15" x14ac:dyDescent="0.3">
      <c r="O684" s="34"/>
    </row>
    <row r="685" spans="15:15" x14ac:dyDescent="0.3">
      <c r="O685" s="34"/>
    </row>
    <row r="686" spans="15:15" x14ac:dyDescent="0.3">
      <c r="O686" s="34"/>
    </row>
    <row r="687" spans="15:15" x14ac:dyDescent="0.3">
      <c r="O687" s="34"/>
    </row>
    <row r="688" spans="15:15" x14ac:dyDescent="0.3">
      <c r="O688" s="34"/>
    </row>
    <row r="689" spans="15:15" x14ac:dyDescent="0.3">
      <c r="O689" s="34"/>
    </row>
    <row r="690" spans="15:15" x14ac:dyDescent="0.3">
      <c r="O690" s="34"/>
    </row>
    <row r="691" spans="15:15" x14ac:dyDescent="0.3">
      <c r="O691" s="34"/>
    </row>
    <row r="692" spans="15:15" x14ac:dyDescent="0.3">
      <c r="O692" s="34"/>
    </row>
    <row r="693" spans="15:15" x14ac:dyDescent="0.3">
      <c r="O693" s="34"/>
    </row>
    <row r="694" spans="15:15" x14ac:dyDescent="0.3">
      <c r="O694" s="34"/>
    </row>
    <row r="695" spans="15:15" x14ac:dyDescent="0.3">
      <c r="O695" s="34"/>
    </row>
    <row r="696" spans="15:15" x14ac:dyDescent="0.3">
      <c r="O696" s="34"/>
    </row>
    <row r="697" spans="15:15" x14ac:dyDescent="0.3">
      <c r="O697" s="34"/>
    </row>
    <row r="698" spans="15:15" x14ac:dyDescent="0.3">
      <c r="O698" s="34"/>
    </row>
    <row r="699" spans="15:15" x14ac:dyDescent="0.3">
      <c r="O699" s="34"/>
    </row>
    <row r="700" spans="15:15" x14ac:dyDescent="0.3">
      <c r="O700" s="34"/>
    </row>
    <row r="701" spans="15:15" x14ac:dyDescent="0.3">
      <c r="O701" s="34"/>
    </row>
    <row r="702" spans="15:15" x14ac:dyDescent="0.3">
      <c r="O702" s="34"/>
    </row>
    <row r="703" spans="15:15" x14ac:dyDescent="0.3">
      <c r="O703" s="34"/>
    </row>
    <row r="704" spans="15:15" x14ac:dyDescent="0.3">
      <c r="O704" s="34"/>
    </row>
    <row r="705" spans="15:15" x14ac:dyDescent="0.3">
      <c r="O705" s="34"/>
    </row>
    <row r="706" spans="15:15" x14ac:dyDescent="0.3">
      <c r="O706" s="34"/>
    </row>
    <row r="707" spans="15:15" x14ac:dyDescent="0.3">
      <c r="O707" s="34"/>
    </row>
    <row r="708" spans="15:15" x14ac:dyDescent="0.3">
      <c r="O708" s="34"/>
    </row>
    <row r="709" spans="15:15" x14ac:dyDescent="0.3">
      <c r="O709" s="34"/>
    </row>
    <row r="710" spans="15:15" x14ac:dyDescent="0.3">
      <c r="O710" s="34"/>
    </row>
    <row r="711" spans="15:15" x14ac:dyDescent="0.3">
      <c r="O711" s="34"/>
    </row>
    <row r="712" spans="15:15" x14ac:dyDescent="0.3">
      <c r="O712" s="34"/>
    </row>
    <row r="713" spans="15:15" x14ac:dyDescent="0.3">
      <c r="O713" s="34"/>
    </row>
    <row r="714" spans="15:15" x14ac:dyDescent="0.3">
      <c r="O714" s="34"/>
    </row>
    <row r="715" spans="15:15" x14ac:dyDescent="0.3">
      <c r="O715" s="34"/>
    </row>
    <row r="716" spans="15:15" x14ac:dyDescent="0.3">
      <c r="O716" s="34"/>
    </row>
    <row r="717" spans="15:15" x14ac:dyDescent="0.3">
      <c r="O717" s="34"/>
    </row>
    <row r="718" spans="15:15" x14ac:dyDescent="0.3">
      <c r="O718" s="34"/>
    </row>
    <row r="719" spans="15:15" x14ac:dyDescent="0.3">
      <c r="O719" s="34"/>
    </row>
    <row r="720" spans="15:15" x14ac:dyDescent="0.3">
      <c r="O720" s="34"/>
    </row>
    <row r="721" spans="15:15" x14ac:dyDescent="0.3">
      <c r="O721" s="34"/>
    </row>
    <row r="722" spans="15:15" x14ac:dyDescent="0.3">
      <c r="O722" s="34"/>
    </row>
    <row r="723" spans="15:15" x14ac:dyDescent="0.3">
      <c r="O723" s="34"/>
    </row>
    <row r="724" spans="15:15" x14ac:dyDescent="0.3">
      <c r="O724" s="34"/>
    </row>
    <row r="725" spans="15:15" x14ac:dyDescent="0.3">
      <c r="O725" s="34"/>
    </row>
    <row r="726" spans="15:15" x14ac:dyDescent="0.3">
      <c r="O726" s="34"/>
    </row>
    <row r="727" spans="15:15" x14ac:dyDescent="0.3">
      <c r="O727" s="34"/>
    </row>
    <row r="728" spans="15:15" x14ac:dyDescent="0.3">
      <c r="O728" s="34"/>
    </row>
    <row r="729" spans="15:15" x14ac:dyDescent="0.3">
      <c r="O729" s="34"/>
    </row>
    <row r="730" spans="15:15" x14ac:dyDescent="0.3">
      <c r="O730" s="34"/>
    </row>
    <row r="731" spans="15:15" x14ac:dyDescent="0.3">
      <c r="O731" s="34"/>
    </row>
    <row r="732" spans="15:15" x14ac:dyDescent="0.3">
      <c r="O732" s="34"/>
    </row>
    <row r="733" spans="15:15" x14ac:dyDescent="0.3">
      <c r="O733" s="34"/>
    </row>
    <row r="734" spans="15:15" x14ac:dyDescent="0.3">
      <c r="O734" s="34"/>
    </row>
    <row r="735" spans="15:15" x14ac:dyDescent="0.3">
      <c r="O735" s="34"/>
    </row>
    <row r="736" spans="15:15" x14ac:dyDescent="0.3">
      <c r="O736" s="34"/>
    </row>
    <row r="737" spans="15:15" x14ac:dyDescent="0.3">
      <c r="O737" s="34"/>
    </row>
    <row r="738" spans="15:15" x14ac:dyDescent="0.3">
      <c r="O738" s="34"/>
    </row>
    <row r="739" spans="15:15" x14ac:dyDescent="0.3">
      <c r="O739" s="34"/>
    </row>
    <row r="740" spans="15:15" x14ac:dyDescent="0.3">
      <c r="O740" s="34"/>
    </row>
    <row r="741" spans="15:15" x14ac:dyDescent="0.3">
      <c r="O741" s="34"/>
    </row>
    <row r="742" spans="15:15" x14ac:dyDescent="0.3">
      <c r="O742" s="34"/>
    </row>
    <row r="743" spans="15:15" x14ac:dyDescent="0.3">
      <c r="O743" s="34"/>
    </row>
    <row r="744" spans="15:15" x14ac:dyDescent="0.3">
      <c r="O744" s="34"/>
    </row>
    <row r="745" spans="15:15" x14ac:dyDescent="0.3">
      <c r="O745" s="34"/>
    </row>
    <row r="746" spans="15:15" x14ac:dyDescent="0.3">
      <c r="O746" s="34"/>
    </row>
    <row r="747" spans="15:15" x14ac:dyDescent="0.3">
      <c r="O747" s="34"/>
    </row>
    <row r="748" spans="15:15" x14ac:dyDescent="0.3">
      <c r="O748" s="34"/>
    </row>
    <row r="749" spans="15:15" x14ac:dyDescent="0.3">
      <c r="O749" s="34"/>
    </row>
    <row r="750" spans="15:15" x14ac:dyDescent="0.3">
      <c r="O750" s="34"/>
    </row>
    <row r="751" spans="15:15" x14ac:dyDescent="0.3">
      <c r="O751" s="34"/>
    </row>
    <row r="752" spans="15:15" x14ac:dyDescent="0.3">
      <c r="O752" s="34"/>
    </row>
    <row r="753" spans="15:15" x14ac:dyDescent="0.3">
      <c r="O753" s="34"/>
    </row>
    <row r="754" spans="15:15" x14ac:dyDescent="0.3">
      <c r="O754" s="34"/>
    </row>
    <row r="755" spans="15:15" x14ac:dyDescent="0.3">
      <c r="O755" s="34"/>
    </row>
    <row r="756" spans="15:15" x14ac:dyDescent="0.3">
      <c r="O756" s="34"/>
    </row>
    <row r="757" spans="15:15" x14ac:dyDescent="0.3">
      <c r="O757" s="34"/>
    </row>
    <row r="758" spans="15:15" x14ac:dyDescent="0.3">
      <c r="O758" s="34"/>
    </row>
    <row r="759" spans="15:15" x14ac:dyDescent="0.3">
      <c r="O759" s="34"/>
    </row>
    <row r="760" spans="15:15" x14ac:dyDescent="0.3">
      <c r="O760" s="34"/>
    </row>
    <row r="761" spans="15:15" x14ac:dyDescent="0.3">
      <c r="O761" s="34"/>
    </row>
    <row r="762" spans="15:15" x14ac:dyDescent="0.3">
      <c r="O762" s="34"/>
    </row>
    <row r="763" spans="15:15" x14ac:dyDescent="0.3">
      <c r="O763" s="34"/>
    </row>
    <row r="764" spans="15:15" x14ac:dyDescent="0.3">
      <c r="O764" s="34"/>
    </row>
    <row r="765" spans="15:15" x14ac:dyDescent="0.3">
      <c r="O765" s="34"/>
    </row>
    <row r="766" spans="15:15" x14ac:dyDescent="0.3">
      <c r="O766" s="34"/>
    </row>
    <row r="767" spans="15:15" x14ac:dyDescent="0.3">
      <c r="O767" s="34"/>
    </row>
    <row r="768" spans="15:15" x14ac:dyDescent="0.3">
      <c r="O768" s="34"/>
    </row>
    <row r="769" spans="15:15" x14ac:dyDescent="0.3">
      <c r="O769" s="34"/>
    </row>
    <row r="770" spans="15:15" x14ac:dyDescent="0.3">
      <c r="O770" s="34"/>
    </row>
    <row r="771" spans="15:15" x14ac:dyDescent="0.3">
      <c r="O771" s="34"/>
    </row>
    <row r="772" spans="15:15" x14ac:dyDescent="0.3">
      <c r="O772" s="34"/>
    </row>
    <row r="773" spans="15:15" x14ac:dyDescent="0.3">
      <c r="O773" s="34"/>
    </row>
    <row r="774" spans="15:15" x14ac:dyDescent="0.3">
      <c r="O774" s="34"/>
    </row>
    <row r="775" spans="15:15" x14ac:dyDescent="0.3">
      <c r="O775" s="34"/>
    </row>
    <row r="776" spans="15:15" x14ac:dyDescent="0.3">
      <c r="O776" s="34"/>
    </row>
    <row r="777" spans="15:15" x14ac:dyDescent="0.3">
      <c r="O777" s="34"/>
    </row>
    <row r="778" spans="15:15" x14ac:dyDescent="0.3">
      <c r="O778" s="34"/>
    </row>
    <row r="779" spans="15:15" x14ac:dyDescent="0.3">
      <c r="O779" s="34"/>
    </row>
    <row r="780" spans="15:15" x14ac:dyDescent="0.3">
      <c r="O780" s="34"/>
    </row>
    <row r="781" spans="15:15" x14ac:dyDescent="0.3">
      <c r="O781" s="34"/>
    </row>
    <row r="782" spans="15:15" x14ac:dyDescent="0.3">
      <c r="O782" s="34"/>
    </row>
    <row r="783" spans="15:15" x14ac:dyDescent="0.3">
      <c r="O783" s="34"/>
    </row>
    <row r="784" spans="15:15" x14ac:dyDescent="0.3">
      <c r="O784" s="34"/>
    </row>
    <row r="785" spans="15:15" x14ac:dyDescent="0.3">
      <c r="O785" s="34"/>
    </row>
    <row r="786" spans="15:15" x14ac:dyDescent="0.3">
      <c r="O786" s="34"/>
    </row>
    <row r="787" spans="15:15" x14ac:dyDescent="0.3">
      <c r="O787" s="34"/>
    </row>
    <row r="788" spans="15:15" x14ac:dyDescent="0.3">
      <c r="O788" s="34"/>
    </row>
    <row r="789" spans="15:15" x14ac:dyDescent="0.3">
      <c r="O789" s="34"/>
    </row>
    <row r="790" spans="15:15" x14ac:dyDescent="0.3">
      <c r="O790" s="34"/>
    </row>
    <row r="791" spans="15:15" x14ac:dyDescent="0.3">
      <c r="O791" s="34"/>
    </row>
    <row r="792" spans="15:15" x14ac:dyDescent="0.3">
      <c r="O792" s="34"/>
    </row>
    <row r="793" spans="15:15" x14ac:dyDescent="0.3">
      <c r="O793" s="34"/>
    </row>
    <row r="794" spans="15:15" x14ac:dyDescent="0.3">
      <c r="O794" s="34"/>
    </row>
    <row r="795" spans="15:15" x14ac:dyDescent="0.3">
      <c r="O795" s="34"/>
    </row>
    <row r="796" spans="15:15" x14ac:dyDescent="0.3">
      <c r="O796" s="34"/>
    </row>
    <row r="797" spans="15:15" x14ac:dyDescent="0.3">
      <c r="O797" s="34"/>
    </row>
    <row r="798" spans="15:15" x14ac:dyDescent="0.3">
      <c r="O798" s="34"/>
    </row>
    <row r="799" spans="15:15" x14ac:dyDescent="0.3">
      <c r="O799" s="34"/>
    </row>
    <row r="800" spans="15:15" x14ac:dyDescent="0.3">
      <c r="O800" s="34"/>
    </row>
    <row r="801" spans="15:15" x14ac:dyDescent="0.3">
      <c r="O801" s="34"/>
    </row>
  </sheetData>
  <mergeCells count="17">
    <mergeCell ref="B85:E85"/>
    <mergeCell ref="B86:E86"/>
    <mergeCell ref="B89:E89"/>
    <mergeCell ref="B9:E9"/>
    <mergeCell ref="B4:M4"/>
    <mergeCell ref="B5:M5"/>
    <mergeCell ref="B6:M6"/>
    <mergeCell ref="B7:M7"/>
    <mergeCell ref="B8:M8"/>
    <mergeCell ref="D106:G106"/>
    <mergeCell ref="D107:G107"/>
    <mergeCell ref="D108:G108"/>
    <mergeCell ref="D105:G105"/>
    <mergeCell ref="J97:L97"/>
    <mergeCell ref="J98:L98"/>
    <mergeCell ref="J99:L99"/>
    <mergeCell ref="J100:L100"/>
  </mergeCells>
  <pageMargins left="0.70866141732283472" right="0.70866141732283472" top="0.15748031496062992" bottom="0.64" header="0.15748031496062992" footer="0.31496062992125984"/>
  <pageSetup scale="36" fitToHeight="0" orientation="landscape" r:id="rId1"/>
  <headerFooter>
    <oddFooter>&amp;C&amp;"Arial Black,Normal"Página &amp;P de &amp;R&amp;"Arial Black,Normal"&amp;F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2023</vt:lpstr>
      <vt:lpstr>'DICIEMBRE 2023'!Área_de_impresión</vt:lpstr>
      <vt:lpstr>'DICIEMBRE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Balbuena Acosta</dc:creator>
  <cp:lastModifiedBy>Jesuscita Feliz de Martinez</cp:lastModifiedBy>
  <cp:lastPrinted>2023-11-20T14:08:03Z</cp:lastPrinted>
  <dcterms:created xsi:type="dcterms:W3CDTF">2023-02-07T14:35:19Z</dcterms:created>
  <dcterms:modified xsi:type="dcterms:W3CDTF">2024-01-18T19:24:06Z</dcterms:modified>
</cp:coreProperties>
</file>