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Jubilaciones, Pensiones y Retiros\2021\"/>
    </mc:Choice>
  </mc:AlternateContent>
  <bookViews>
    <workbookView xWindow="0" yWindow="0" windowWidth="24000" windowHeight="9735"/>
  </bookViews>
  <sheets>
    <sheet name="NOM. TRAM PENSIÓN AGOSTO 21 " sheetId="2" r:id="rId1"/>
    <sheet name="Hoja1" sheetId="1" r:id="rId2"/>
  </sheets>
  <definedNames>
    <definedName name="_xlnm._FilterDatabase" localSheetId="0" hidden="1">'NOM. TRAM PENSIÓN AGOSTO 21 '!$A$15:$T$72</definedName>
    <definedName name="_xlnm.Print_Area" localSheetId="0">'NOM. TRAM PENSIÓN AGOSTO 21 '!$A$1:$T$78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M15" i="2"/>
  <c r="Q15" i="2"/>
  <c r="S15" i="2"/>
  <c r="J16" i="2"/>
  <c r="M16" i="2"/>
  <c r="Q16" i="2"/>
  <c r="S16" i="2"/>
  <c r="J17" i="2"/>
  <c r="M17" i="2"/>
  <c r="Q17" i="2"/>
  <c r="S17" i="2"/>
  <c r="J18" i="2"/>
  <c r="M18" i="2"/>
  <c r="Q18" i="2"/>
  <c r="S18" i="2"/>
  <c r="J19" i="2"/>
  <c r="M19" i="2"/>
  <c r="Q19" i="2"/>
  <c r="S19" i="2"/>
  <c r="J20" i="2"/>
  <c r="M20" i="2"/>
  <c r="Q20" i="2"/>
  <c r="S20" i="2"/>
  <c r="J21" i="2"/>
  <c r="M21" i="2"/>
  <c r="Q21" i="2"/>
  <c r="S21" i="2"/>
  <c r="J22" i="2"/>
  <c r="M22" i="2"/>
  <c r="Q22" i="2"/>
  <c r="S22" i="2"/>
  <c r="J23" i="2"/>
  <c r="M23" i="2"/>
  <c r="Q23" i="2"/>
  <c r="S23" i="2"/>
  <c r="J24" i="2"/>
  <c r="M24" i="2"/>
  <c r="Q24" i="2"/>
  <c r="S24" i="2"/>
  <c r="J25" i="2"/>
  <c r="M25" i="2"/>
  <c r="Q25" i="2"/>
  <c r="S25" i="2"/>
  <c r="J26" i="2"/>
  <c r="M26" i="2"/>
  <c r="Q26" i="2"/>
  <c r="S26" i="2"/>
  <c r="J27" i="2"/>
  <c r="M27" i="2"/>
  <c r="Q27" i="2"/>
  <c r="S27" i="2"/>
  <c r="J28" i="2"/>
  <c r="M28" i="2"/>
  <c r="Q28" i="2"/>
  <c r="S28" i="2"/>
  <c r="J29" i="2"/>
  <c r="M29" i="2"/>
  <c r="Q29" i="2"/>
  <c r="S29" i="2"/>
  <c r="J30" i="2"/>
  <c r="M30" i="2"/>
  <c r="Q30" i="2"/>
  <c r="S30" i="2"/>
  <c r="J31" i="2"/>
  <c r="M31" i="2"/>
  <c r="Q31" i="2"/>
  <c r="S31" i="2"/>
  <c r="J32" i="2"/>
  <c r="M32" i="2"/>
  <c r="Q32" i="2"/>
  <c r="S32" i="2"/>
  <c r="J33" i="2"/>
  <c r="M33" i="2"/>
  <c r="Q33" i="2"/>
  <c r="S33" i="2"/>
  <c r="J34" i="2"/>
  <c r="M34" i="2"/>
  <c r="Q34" i="2"/>
  <c r="S34" i="2"/>
  <c r="J35" i="2"/>
  <c r="M35" i="2"/>
  <c r="Q35" i="2"/>
  <c r="S35" i="2"/>
  <c r="J36" i="2"/>
  <c r="M36" i="2"/>
  <c r="Q36" i="2"/>
  <c r="S36" i="2"/>
  <c r="J37" i="2"/>
  <c r="M37" i="2"/>
  <c r="Q37" i="2"/>
  <c r="S37" i="2"/>
  <c r="J38" i="2"/>
  <c r="M38" i="2"/>
  <c r="Q38" i="2"/>
  <c r="S38" i="2"/>
  <c r="J39" i="2"/>
  <c r="M39" i="2"/>
  <c r="Q39" i="2"/>
  <c r="S39" i="2"/>
  <c r="J40" i="2"/>
  <c r="M40" i="2"/>
  <c r="Q40" i="2"/>
  <c r="S40" i="2"/>
  <c r="J41" i="2"/>
  <c r="M41" i="2"/>
  <c r="Q41" i="2"/>
  <c r="S41" i="2"/>
  <c r="J42" i="2"/>
  <c r="M42" i="2"/>
  <c r="Q42" i="2"/>
  <c r="S42" i="2"/>
  <c r="J43" i="2"/>
  <c r="M43" i="2"/>
  <c r="Q43" i="2"/>
  <c r="S43" i="2"/>
  <c r="J44" i="2"/>
  <c r="M44" i="2"/>
  <c r="Q44" i="2"/>
  <c r="S44" i="2"/>
  <c r="J45" i="2"/>
  <c r="M45" i="2"/>
  <c r="Q45" i="2"/>
  <c r="S45" i="2"/>
  <c r="J46" i="2"/>
  <c r="M46" i="2"/>
  <c r="Q46" i="2"/>
  <c r="S46" i="2"/>
  <c r="J47" i="2"/>
  <c r="M47" i="2"/>
  <c r="Q47" i="2"/>
  <c r="S47" i="2"/>
  <c r="J48" i="2"/>
  <c r="M48" i="2"/>
  <c r="Q48" i="2"/>
  <c r="S48" i="2"/>
  <c r="J49" i="2"/>
  <c r="M49" i="2"/>
  <c r="Q49" i="2"/>
  <c r="S49" i="2"/>
  <c r="J50" i="2"/>
  <c r="M50" i="2"/>
  <c r="Q50" i="2"/>
  <c r="S50" i="2"/>
  <c r="J51" i="2"/>
  <c r="M51" i="2"/>
  <c r="Q51" i="2"/>
  <c r="S51" i="2"/>
  <c r="J52" i="2"/>
  <c r="M52" i="2"/>
  <c r="Q52" i="2"/>
  <c r="S52" i="2"/>
  <c r="J53" i="2"/>
  <c r="M53" i="2"/>
  <c r="Q53" i="2"/>
  <c r="S53" i="2"/>
  <c r="J54" i="2"/>
  <c r="M54" i="2"/>
  <c r="Q54" i="2"/>
  <c r="S54" i="2"/>
  <c r="J55" i="2"/>
  <c r="M55" i="2"/>
  <c r="Q55" i="2"/>
  <c r="S55" i="2"/>
  <c r="J56" i="2"/>
  <c r="M56" i="2"/>
  <c r="Q56" i="2"/>
  <c r="S56" i="2"/>
  <c r="J57" i="2"/>
  <c r="M57" i="2"/>
  <c r="Q57" i="2"/>
  <c r="S57" i="2"/>
  <c r="J58" i="2"/>
  <c r="M58" i="2"/>
  <c r="Q58" i="2"/>
  <c r="S58" i="2"/>
  <c r="J59" i="2"/>
  <c r="M59" i="2"/>
  <c r="Q59" i="2"/>
  <c r="S59" i="2"/>
  <c r="J60" i="2"/>
  <c r="M60" i="2"/>
  <c r="Q60" i="2"/>
  <c r="S60" i="2"/>
  <c r="J61" i="2"/>
  <c r="M61" i="2"/>
  <c r="Q61" i="2"/>
  <c r="S61" i="2"/>
  <c r="J62" i="2"/>
  <c r="M62" i="2"/>
  <c r="Q62" i="2"/>
  <c r="S62" i="2"/>
  <c r="J63" i="2"/>
  <c r="M63" i="2"/>
  <c r="Q63" i="2"/>
  <c r="S63" i="2"/>
  <c r="J64" i="2"/>
  <c r="M64" i="2"/>
  <c r="Q64" i="2"/>
  <c r="S64" i="2"/>
  <c r="J65" i="2"/>
  <c r="M65" i="2"/>
  <c r="Q65" i="2"/>
  <c r="S65" i="2"/>
  <c r="J66" i="2"/>
  <c r="M66" i="2"/>
  <c r="Q66" i="2"/>
  <c r="S66" i="2"/>
  <c r="J67" i="2"/>
  <c r="M67" i="2"/>
  <c r="Q67" i="2"/>
  <c r="S67" i="2"/>
  <c r="J68" i="2"/>
  <c r="M68" i="2"/>
  <c r="Q68" i="2"/>
  <c r="S68" i="2"/>
  <c r="J69" i="2"/>
  <c r="M69" i="2"/>
  <c r="Q69" i="2"/>
  <c r="S69" i="2"/>
  <c r="J70" i="2"/>
  <c r="M70" i="2"/>
  <c r="Q70" i="2"/>
  <c r="S70" i="2"/>
  <c r="J71" i="2"/>
  <c r="M71" i="2"/>
  <c r="Q71" i="2"/>
  <c r="S71" i="2"/>
  <c r="S72" i="2"/>
  <c r="K15" i="2"/>
  <c r="L15" i="2"/>
  <c r="N15" i="2"/>
  <c r="R15" i="2"/>
  <c r="K16" i="2"/>
  <c r="L16" i="2"/>
  <c r="N16" i="2"/>
  <c r="R16" i="2"/>
  <c r="K17" i="2"/>
  <c r="L17" i="2"/>
  <c r="N17" i="2"/>
  <c r="R17" i="2"/>
  <c r="K18" i="2"/>
  <c r="L18" i="2"/>
  <c r="N18" i="2"/>
  <c r="R18" i="2"/>
  <c r="K19" i="2"/>
  <c r="L19" i="2"/>
  <c r="N19" i="2"/>
  <c r="R19" i="2"/>
  <c r="K20" i="2"/>
  <c r="L20" i="2"/>
  <c r="N20" i="2"/>
  <c r="R20" i="2"/>
  <c r="K21" i="2"/>
  <c r="L21" i="2"/>
  <c r="N21" i="2"/>
  <c r="R21" i="2"/>
  <c r="K22" i="2"/>
  <c r="L22" i="2"/>
  <c r="N22" i="2"/>
  <c r="R22" i="2"/>
  <c r="K23" i="2"/>
  <c r="L23" i="2"/>
  <c r="N23" i="2"/>
  <c r="R23" i="2"/>
  <c r="K24" i="2"/>
  <c r="L24" i="2"/>
  <c r="N24" i="2"/>
  <c r="R24" i="2"/>
  <c r="K25" i="2"/>
  <c r="L25" i="2"/>
  <c r="N25" i="2"/>
  <c r="R25" i="2"/>
  <c r="K26" i="2"/>
  <c r="L26" i="2"/>
  <c r="N26" i="2"/>
  <c r="R26" i="2"/>
  <c r="K27" i="2"/>
  <c r="L27" i="2"/>
  <c r="N27" i="2"/>
  <c r="R27" i="2"/>
  <c r="K28" i="2"/>
  <c r="L28" i="2"/>
  <c r="N28" i="2"/>
  <c r="R28" i="2"/>
  <c r="K29" i="2"/>
  <c r="L29" i="2"/>
  <c r="N29" i="2"/>
  <c r="R29" i="2"/>
  <c r="K30" i="2"/>
  <c r="L30" i="2"/>
  <c r="N30" i="2"/>
  <c r="R30" i="2"/>
  <c r="K31" i="2"/>
  <c r="L31" i="2"/>
  <c r="N31" i="2"/>
  <c r="R31" i="2"/>
  <c r="K32" i="2"/>
  <c r="L32" i="2"/>
  <c r="N32" i="2"/>
  <c r="R32" i="2"/>
  <c r="K33" i="2"/>
  <c r="L33" i="2"/>
  <c r="N33" i="2"/>
  <c r="R33" i="2"/>
  <c r="K34" i="2"/>
  <c r="L34" i="2"/>
  <c r="N34" i="2"/>
  <c r="R34" i="2"/>
  <c r="K35" i="2"/>
  <c r="L35" i="2"/>
  <c r="N35" i="2"/>
  <c r="R35" i="2"/>
  <c r="K36" i="2"/>
  <c r="L36" i="2"/>
  <c r="N36" i="2"/>
  <c r="R36" i="2"/>
  <c r="K37" i="2"/>
  <c r="L37" i="2"/>
  <c r="N37" i="2"/>
  <c r="R37" i="2"/>
  <c r="K38" i="2"/>
  <c r="L38" i="2"/>
  <c r="N38" i="2"/>
  <c r="R38" i="2"/>
  <c r="K39" i="2"/>
  <c r="L39" i="2"/>
  <c r="N39" i="2"/>
  <c r="R39" i="2"/>
  <c r="K40" i="2"/>
  <c r="L40" i="2"/>
  <c r="N40" i="2"/>
  <c r="R40" i="2"/>
  <c r="K41" i="2"/>
  <c r="L41" i="2"/>
  <c r="N41" i="2"/>
  <c r="R41" i="2"/>
  <c r="K42" i="2"/>
  <c r="L42" i="2"/>
  <c r="N42" i="2"/>
  <c r="R42" i="2"/>
  <c r="K43" i="2"/>
  <c r="L43" i="2"/>
  <c r="N43" i="2"/>
  <c r="R43" i="2"/>
  <c r="K44" i="2"/>
  <c r="L44" i="2"/>
  <c r="N44" i="2"/>
  <c r="R44" i="2"/>
  <c r="K45" i="2"/>
  <c r="L45" i="2"/>
  <c r="N45" i="2"/>
  <c r="R45" i="2"/>
  <c r="K46" i="2"/>
  <c r="L46" i="2"/>
  <c r="N46" i="2"/>
  <c r="R46" i="2"/>
  <c r="K47" i="2"/>
  <c r="L47" i="2"/>
  <c r="N47" i="2"/>
  <c r="R47" i="2"/>
  <c r="K48" i="2"/>
  <c r="L48" i="2"/>
  <c r="N48" i="2"/>
  <c r="R48" i="2"/>
  <c r="K49" i="2"/>
  <c r="L49" i="2"/>
  <c r="N49" i="2"/>
  <c r="R49" i="2"/>
  <c r="K50" i="2"/>
  <c r="L50" i="2"/>
  <c r="N50" i="2"/>
  <c r="R50" i="2"/>
  <c r="K51" i="2"/>
  <c r="L51" i="2"/>
  <c r="N51" i="2"/>
  <c r="R51" i="2"/>
  <c r="K52" i="2"/>
  <c r="L52" i="2"/>
  <c r="N52" i="2"/>
  <c r="R52" i="2"/>
  <c r="K53" i="2"/>
  <c r="L53" i="2"/>
  <c r="N53" i="2"/>
  <c r="R53" i="2"/>
  <c r="K54" i="2"/>
  <c r="L54" i="2"/>
  <c r="N54" i="2"/>
  <c r="R54" i="2"/>
  <c r="K55" i="2"/>
  <c r="L55" i="2"/>
  <c r="N55" i="2"/>
  <c r="R55" i="2"/>
  <c r="K56" i="2"/>
  <c r="L56" i="2"/>
  <c r="N56" i="2"/>
  <c r="R56" i="2"/>
  <c r="K57" i="2"/>
  <c r="L57" i="2"/>
  <c r="N57" i="2"/>
  <c r="R57" i="2"/>
  <c r="K58" i="2"/>
  <c r="L58" i="2"/>
  <c r="N58" i="2"/>
  <c r="R58" i="2"/>
  <c r="K59" i="2"/>
  <c r="L59" i="2"/>
  <c r="N59" i="2"/>
  <c r="R59" i="2"/>
  <c r="K60" i="2"/>
  <c r="L60" i="2"/>
  <c r="N60" i="2"/>
  <c r="R60" i="2"/>
  <c r="K61" i="2"/>
  <c r="L61" i="2"/>
  <c r="N61" i="2"/>
  <c r="R61" i="2"/>
  <c r="K62" i="2"/>
  <c r="L62" i="2"/>
  <c r="N62" i="2"/>
  <c r="R62" i="2"/>
  <c r="K63" i="2"/>
  <c r="L63" i="2"/>
  <c r="N63" i="2"/>
  <c r="R63" i="2"/>
  <c r="K64" i="2"/>
  <c r="L64" i="2"/>
  <c r="N64" i="2"/>
  <c r="R64" i="2"/>
  <c r="K65" i="2"/>
  <c r="L65" i="2"/>
  <c r="N65" i="2"/>
  <c r="R65" i="2"/>
  <c r="K66" i="2"/>
  <c r="L66" i="2"/>
  <c r="N66" i="2"/>
  <c r="R66" i="2"/>
  <c r="K67" i="2"/>
  <c r="L67" i="2"/>
  <c r="N67" i="2"/>
  <c r="R67" i="2"/>
  <c r="K68" i="2"/>
  <c r="L68" i="2"/>
  <c r="N68" i="2"/>
  <c r="R68" i="2"/>
  <c r="K69" i="2"/>
  <c r="L69" i="2"/>
  <c r="N69" i="2"/>
  <c r="R69" i="2"/>
  <c r="K70" i="2"/>
  <c r="L70" i="2"/>
  <c r="N70" i="2"/>
  <c r="R70" i="2"/>
  <c r="K71" i="2"/>
  <c r="L71" i="2"/>
  <c r="N71" i="2"/>
  <c r="R71" i="2"/>
  <c r="R72" i="2"/>
  <c r="Q72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O72" i="2"/>
  <c r="N72" i="2"/>
  <c r="M72" i="2"/>
  <c r="L72" i="2"/>
  <c r="K72" i="2"/>
  <c r="J72" i="2"/>
  <c r="I72" i="2"/>
  <c r="H72" i="2"/>
  <c r="G72" i="2"/>
  <c r="A72" i="2"/>
</calcChain>
</file>

<file path=xl/sharedStrings.xml><?xml version="1.0" encoding="utf-8"?>
<sst xmlns="http://schemas.openxmlformats.org/spreadsheetml/2006/main" count="384" uniqueCount="124">
  <si>
    <t xml:space="preserve">PROGRAMA DE MEDICAMENTOS ESENCIALES </t>
  </si>
  <si>
    <t>CENTRAL DE APOYO LOGÍSTICO</t>
  </si>
  <si>
    <t>PROMESE CAL</t>
  </si>
  <si>
    <t xml:space="preserve">PAGO SUELDOS AGOSTO 2021: PERSONAL EN TRÁMITE DE PENSIÓN </t>
  </si>
  <si>
    <t>Seguridad Social (LEY 87-01)</t>
  </si>
  <si>
    <t>Total Retenciones y Aportes</t>
  </si>
  <si>
    <t>S.Neto (RD$)</t>
  </si>
  <si>
    <t>Sub-Cuenta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</si>
  <si>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</si>
  <si>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</si>
  <si>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</si>
  <si>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</si>
  <si>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</si>
  <si>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</si>
  <si>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</si>
  <si>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</si>
  <si>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</si>
  <si>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</si>
  <si>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</si>
  <si>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</si>
  <si>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</si>
  <si>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</si>
  <si>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 xml:space="preserve">IS/R              (Ley 11-92)     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</si>
  <si>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</si>
  <si>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</si>
  <si>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</si>
  <si>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</si>
  <si>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</si>
  <si>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</si>
  <si>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</si>
  <si>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>DEPARTAMENTO ADMINISTRATIVO PROMESE-CAL</t>
  </si>
  <si>
    <t>ASIST. GERENCIA ADMINISTRAVA</t>
  </si>
  <si>
    <t>TRAMITE DE PENSIÓN</t>
  </si>
  <si>
    <t>0.00</t>
  </si>
  <si>
    <t>ANA ANTONIA CONTRERAS PERALTA</t>
  </si>
  <si>
    <t>AUX. TARJETERO</t>
  </si>
  <si>
    <t>RAYNALDA GENARA CESPEDES MARTINEZ</t>
  </si>
  <si>
    <t>ENCARGADO (A) DE CORRESPONDENCIA</t>
  </si>
  <si>
    <t xml:space="preserve">REINOSO CRISTIANO  CIPRIAN CAMARENA </t>
  </si>
  <si>
    <t>MASCULINO</t>
  </si>
  <si>
    <t xml:space="preserve">DIVISION DE MEJORA Y ACONDICIONAMIENTO FISICO PROMESE-CAL </t>
  </si>
  <si>
    <t>PLOMERO</t>
  </si>
  <si>
    <t>NELSON AUGUSTO JANSEN VARGAS</t>
  </si>
  <si>
    <t xml:space="preserve"> SECCION DE ALMACEN Y SUMINISTRO PROMESE-CAL </t>
  </si>
  <si>
    <t>ALMACENISTA</t>
  </si>
  <si>
    <t>ANA ROSA PANIAGUA</t>
  </si>
  <si>
    <t>SECCION DE MAYORDOMIA PROMESE-CAL</t>
  </si>
  <si>
    <t>CONSERJE</t>
  </si>
  <si>
    <t>ZAYRA RAMIREZ ESPINOSA</t>
  </si>
  <si>
    <t>MARIA MAGDALENA CARABALLO SANCHEZ</t>
  </si>
  <si>
    <t xml:space="preserve">RUBEN  CABRERA </t>
  </si>
  <si>
    <t>EDUARDO BENITEZ</t>
  </si>
  <si>
    <t>DIVISION DE TRANSPORTACION PROMESE-CAL</t>
  </si>
  <si>
    <t>CHOFER I</t>
  </si>
  <si>
    <t>HERMAN SALVADOR PAULINO HERRERA</t>
  </si>
  <si>
    <t>ENCARGADO DE TRANSPORTACION</t>
  </si>
  <si>
    <t>MERCEDES DOLORES MARTINEZ MONTERO</t>
  </si>
  <si>
    <t>SECCION DE INGRESOS PROMESE-CAL</t>
  </si>
  <si>
    <t>ENCDA. DE SECCION DE INGRESOS</t>
  </si>
  <si>
    <t>RAFAEL CALDERON ALCANTARA</t>
  </si>
  <si>
    <t>CAJERO-SECCION DE INGRESOS</t>
  </si>
  <si>
    <t>JULIO CESAR FRIAS MATA</t>
  </si>
  <si>
    <t>COLECTOR NAGUA Z-14</t>
  </si>
  <si>
    <t>ANA FRANCIA CHEVALIER DEL MONTE DE L</t>
  </si>
  <si>
    <t>DEPARTAMENTO DE BIENESTAR SOCIAL PROMESE-CAL</t>
  </si>
  <si>
    <t>ENC. BIENESTAR SOC.</t>
  </si>
  <si>
    <t xml:space="preserve">DIVINA MARIA  CAIMARES VASQUEZ  </t>
  </si>
  <si>
    <t xml:space="preserve"> ASISTENTE ADMINISTRATIVO I</t>
  </si>
  <si>
    <t>JOSE AGUSTIN ARIAS</t>
  </si>
  <si>
    <t>SECCION DE DESPACHO DE INSUMOS PARA LA S</t>
  </si>
  <si>
    <t>AUXILIAR DE ALMACEN</t>
  </si>
  <si>
    <t>EDUARDO CONSTANTINO ACOSTA BAEZ</t>
  </si>
  <si>
    <t>BIENVENIDO FERRERA ALIS</t>
  </si>
  <si>
    <t>SECCION DE RECEPCION DE INSUMOS PARA LA S</t>
  </si>
  <si>
    <t xml:space="preserve">MIRIAM DINORAH ALBURQUERQUE C D BLA </t>
  </si>
  <si>
    <t>DEPARTAMENTO DE VIGILANCIA Y CONTROL DE CALIDAD DE INSUMOS PARA LA SALUD</t>
  </si>
  <si>
    <t>ASESORA FARMACEUTICA</t>
  </si>
  <si>
    <t>ALTAGRACIA DEL CARMEN LORA MANON</t>
  </si>
  <si>
    <t>DEPARTAMENTO TÉCNICA FARMACÉUTICA</t>
  </si>
  <si>
    <t>AUXILIAR DE FARMACIA</t>
  </si>
  <si>
    <t xml:space="preserve">ALTAGRACIA ANTONIA PEÑA FERNANDEZ </t>
  </si>
  <si>
    <t xml:space="preserve">ANTOLINA SANCHEZ VASQUEZ DE SANTOS </t>
  </si>
  <si>
    <t xml:space="preserve">BIBIANA GUTIERREZ JIMENEZ </t>
  </si>
  <si>
    <t>CARMEN MARIA PIMENTEL SOSA</t>
  </si>
  <si>
    <t>CENIA ALTAGRACIA REGALADO ADAMES</t>
  </si>
  <si>
    <t>JACINTA CRUZ RAMIREZ</t>
  </si>
  <si>
    <t>CARMEN HILARIA MATEO</t>
  </si>
  <si>
    <t>LUZ MARIA LOPEZ LOPEZ</t>
  </si>
  <si>
    <t xml:space="preserve">LUZ MERCEDES LARA DE LOS SANTOS </t>
  </si>
  <si>
    <t>MARGARITA ABREU MOREL</t>
  </si>
  <si>
    <t>MARGARITA HERNANDEZ FABIAN</t>
  </si>
  <si>
    <t>MARIA DEL CARMEN ALCANTARA PÉREZ</t>
  </si>
  <si>
    <t>MARIA TERESA MARMOLEJOS DITREN</t>
  </si>
  <si>
    <t>0.01</t>
  </si>
  <si>
    <t>MARISOL REYES DE ABRAMSON</t>
  </si>
  <si>
    <t>MARTA CRUZ REYES</t>
  </si>
  <si>
    <t>MERCEDES NOEMI ATILES YNOA</t>
  </si>
  <si>
    <t>MIGUELA MORILLO CIPION</t>
  </si>
  <si>
    <t>ROSALIA PACHECO</t>
  </si>
  <si>
    <t xml:space="preserve">SONIA ANDREA AQUINO CUEVAS </t>
  </si>
  <si>
    <t>YSABEL FERMINA VASQUEZ RODRIGUEZ DE</t>
  </si>
  <si>
    <t>YSABEL MARIA SANTANA DE DIAZ</t>
  </si>
  <si>
    <t xml:space="preserve">LIDIA DE LOS ANGELES VELOZ OBJIO </t>
  </si>
  <si>
    <t>ZACARIAS FERRERAS BATISTA DE SANTANA</t>
  </si>
  <si>
    <t>AIDA LUCIA DOTEL PEÑA</t>
  </si>
  <si>
    <t>ENCARGADA DE FARMACIA</t>
  </si>
  <si>
    <t>MAHISY DE OLEO RICHARDSON</t>
  </si>
  <si>
    <t>AISTHESIS ALFA DE LA LIR MUSSE ZARZU</t>
  </si>
  <si>
    <t>ANA CLAUDINA YENS CRUZ</t>
  </si>
  <si>
    <t>CARLITA LUNA JIMENEZ</t>
  </si>
  <si>
    <t>DEIDAMIA RAFAELA CASTILLO ESPINAL DE</t>
  </si>
  <si>
    <t>ELBA VILLEGAS DE MINERVINO</t>
  </si>
  <si>
    <t>JOSEFA PEREZ CERRANO</t>
  </si>
  <si>
    <t>LUZ MARIA MORENO FIGUEROA</t>
  </si>
  <si>
    <t>MARITZA NAVARRO ALCANTARA</t>
  </si>
  <si>
    <t xml:space="preserve">MIGUELINA DE LA ALTAGRACIA ESPINOLA MARTINEZ </t>
  </si>
  <si>
    <t>NEOASCA TANIA BAUTISTA CARRASCO</t>
  </si>
  <si>
    <t>ROSINA ALTAGRACIA ACOSTA ABREU</t>
  </si>
  <si>
    <r>
      <t>Total General Personal Tramite de Pensi</t>
    </r>
    <r>
      <rPr>
        <b/>
        <sz val="12"/>
        <rFont val="Calibri"/>
        <family val="2"/>
      </rPr>
      <t>ón RD$.</t>
    </r>
  </si>
  <si>
    <t>PREPARADO POR:</t>
  </si>
  <si>
    <t>AUTORIZADO POR:</t>
  </si>
  <si>
    <t xml:space="preserve"> SOFIA ALT. FRIAS HILARIO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</si>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</sst>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4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1" fillId="2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0" borderId="0" xfId="0" applyFont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0" fontId="1" fillId="0" borderId="5" xfId="0" applyFont="1" applyBorder="1"/>
    <xf numFmtId="0" fontId="0" fillId="0" borderId="6" xfId="0" applyBorder="1"/>
    <xf numFmtId="1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/>
    <xf numFmtId="164" fontId="0" fillId="2" borderId="15" xfId="0" applyNumberFormat="1" applyFill="1" applyBorder="1" applyAlignment="1">
      <alignment horizontal="center"/>
    </xf>
    <xf numFmtId="164" fontId="0" fillId="2" borderId="15" xfId="0" applyNumberFormat="1" applyFill="1" applyBorder="1"/>
    <xf numFmtId="4" fontId="0" fillId="2" borderId="15" xfId="0" applyNumberFormat="1" applyFill="1" applyBorder="1"/>
    <xf numFmtId="164" fontId="0" fillId="2" borderId="15" xfId="0" applyNumberFormat="1" applyFill="1" applyBorder="1" applyAlignment="1">
      <alignment horizontal="right"/>
    </xf>
    <xf numFmtId="4" fontId="0" fillId="2" borderId="15" xfId="0" applyNumberFormat="1" applyFill="1" applyBorder="1" applyAlignment="1">
      <alignment horizontal="right"/>
    </xf>
    <xf numFmtId="4" fontId="0" fillId="2" borderId="15" xfId="0" applyNumberFormat="1" applyFont="1" applyFill="1" applyBorder="1"/>
    <xf numFmtId="4" fontId="0" fillId="2" borderId="7" xfId="0" applyNumberFormat="1" applyFill="1" applyBorder="1" applyAlignment="1">
      <alignment horizontal="right"/>
    </xf>
    <xf numFmtId="1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/>
    <xf numFmtId="164" fontId="0" fillId="2" borderId="17" xfId="0" applyNumberFormat="1" applyFill="1" applyBorder="1" applyAlignment="1">
      <alignment horizontal="center"/>
    </xf>
    <xf numFmtId="164" fontId="0" fillId="2" borderId="17" xfId="0" applyNumberFormat="1" applyFill="1" applyBorder="1"/>
    <xf numFmtId="4" fontId="0" fillId="2" borderId="17" xfId="0" applyNumberFormat="1" applyFill="1" applyBorder="1"/>
    <xf numFmtId="164" fontId="0" fillId="2" borderId="17" xfId="0" applyNumberFormat="1" applyFill="1" applyBorder="1" applyAlignment="1">
      <alignment horizontal="right"/>
    </xf>
    <xf numFmtId="4" fontId="0" fillId="2" borderId="17" xfId="0" applyNumberFormat="1" applyFill="1" applyBorder="1" applyAlignment="1">
      <alignment horizontal="right"/>
    </xf>
    <xf numFmtId="4" fontId="0" fillId="2" borderId="17" xfId="0" applyNumberFormat="1" applyFont="1" applyFill="1" applyBorder="1"/>
    <xf numFmtId="4" fontId="0" fillId="2" borderId="19" xfId="0" applyNumberFormat="1" applyFill="1" applyBorder="1"/>
    <xf numFmtId="4" fontId="0" fillId="2" borderId="20" xfId="0" applyNumberFormat="1" applyFill="1" applyBorder="1" applyAlignment="1">
      <alignment horizontal="right"/>
    </xf>
    <xf numFmtId="4" fontId="0" fillId="2" borderId="18" xfId="0" applyNumberFormat="1" applyFill="1" applyBorder="1"/>
    <xf numFmtId="164" fontId="0" fillId="2" borderId="17" xfId="0" applyNumberFormat="1" applyFill="1" applyBorder="1" applyAlignment="1">
      <alignment horizontal="center" wrapText="1"/>
    </xf>
    <xf numFmtId="164" fontId="0" fillId="2" borderId="17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4" fontId="1" fillId="2" borderId="17" xfId="0" applyNumberFormat="1" applyFont="1" applyFill="1" applyBorder="1" applyAlignment="1">
      <alignment horizontal="right"/>
    </xf>
    <xf numFmtId="0" fontId="0" fillId="2" borderId="18" xfId="0" applyFont="1" applyFill="1" applyBorder="1"/>
    <xf numFmtId="0" fontId="0" fillId="2" borderId="17" xfId="0" applyFont="1" applyFill="1" applyBorder="1" applyAlignment="1">
      <alignment horizontal="center"/>
    </xf>
    <xf numFmtId="4" fontId="0" fillId="2" borderId="17" xfId="0" applyNumberFormat="1" applyFont="1" applyFill="1" applyBorder="1" applyAlignment="1"/>
    <xf numFmtId="4" fontId="6" fillId="2" borderId="17" xfId="0" applyNumberFormat="1" applyFont="1" applyFill="1" applyBorder="1"/>
    <xf numFmtId="0" fontId="8" fillId="0" borderId="18" xfId="1" applyFont="1" applyFill="1" applyBorder="1" applyAlignment="1">
      <alignment horizontal="left"/>
    </xf>
    <xf numFmtId="4" fontId="0" fillId="2" borderId="17" xfId="0" applyNumberFormat="1" applyFont="1" applyFill="1" applyBorder="1" applyAlignment="1">
      <alignment horizontal="right"/>
    </xf>
    <xf numFmtId="1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/>
    <xf numFmtId="164" fontId="0" fillId="2" borderId="21" xfId="0" applyNumberFormat="1" applyFill="1" applyBorder="1" applyAlignment="1">
      <alignment horizontal="center"/>
    </xf>
    <xf numFmtId="0" fontId="0" fillId="2" borderId="21" xfId="0" applyFont="1" applyFill="1" applyBorder="1" applyAlignment="1">
      <alignment horizontal="center" wrapText="1"/>
    </xf>
    <xf numFmtId="164" fontId="0" fillId="2" borderId="21" xfId="0" applyNumberFormat="1" applyFill="1" applyBorder="1"/>
    <xf numFmtId="4" fontId="0" fillId="2" borderId="21" xfId="0" applyNumberFormat="1" applyFill="1" applyBorder="1"/>
    <xf numFmtId="164" fontId="0" fillId="2" borderId="21" xfId="0" applyNumberFormat="1" applyFill="1" applyBorder="1" applyAlignment="1">
      <alignment horizontal="right"/>
    </xf>
    <xf numFmtId="4" fontId="0" fillId="2" borderId="21" xfId="0" applyNumberFormat="1" applyFill="1" applyBorder="1" applyAlignment="1">
      <alignment horizontal="right"/>
    </xf>
    <xf numFmtId="4" fontId="0" fillId="2" borderId="21" xfId="0" applyNumberFormat="1" applyFont="1" applyFill="1" applyBorder="1"/>
    <xf numFmtId="4" fontId="1" fillId="2" borderId="21" xfId="0" applyNumberFormat="1" applyFont="1" applyFill="1" applyBorder="1" applyAlignment="1">
      <alignment horizontal="right"/>
    </xf>
    <xf numFmtId="1" fontId="9" fillId="3" borderId="13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4" fontId="9" fillId="3" borderId="23" xfId="0" applyNumberFormat="1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0" fontId="11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4" fontId="14" fillId="2" borderId="0" xfId="0" applyNumberFormat="1" applyFont="1" applyFill="1"/>
    <xf numFmtId="4" fontId="11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2" fillId="2" borderId="0" xfId="0" applyFont="1" applyFill="1"/>
    <xf numFmtId="4" fontId="12" fillId="2" borderId="0" xfId="0" applyNumberFormat="1" applyFont="1" applyFill="1"/>
    <xf numFmtId="4" fontId="12" fillId="2" borderId="0" xfId="0" applyNumberFormat="1" applyFont="1" applyFill="1" applyAlignment="1">
      <alignment horizontal="right"/>
    </xf>
    <xf numFmtId="4" fontId="8" fillId="0" borderId="0" xfId="1" applyNumberFormat="1" applyFont="1" applyFill="1" applyBorder="1" applyAlignment="1">
      <alignment horizont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1</xdr:col>
      <xdr:colOff>3009900</xdr:colOff>
      <xdr:row>7</xdr:row>
      <xdr:rowOff>133350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3600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561975</xdr:colOff>
      <xdr:row>1</xdr:row>
      <xdr:rowOff>28575</xdr:rowOff>
    </xdr:from>
    <xdr:to>
      <xdr:col>19</xdr:col>
      <xdr:colOff>552450</xdr:colOff>
      <xdr:row>7</xdr:row>
      <xdr:rowOff>95250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219075"/>
          <a:ext cx="3581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561975</xdr:colOff>
      <xdr:row>1</xdr:row>
      <xdr:rowOff>28575</xdr:rowOff>
    </xdr:from>
    <xdr:to>
      <xdr:col>19</xdr:col>
      <xdr:colOff>552450</xdr:colOff>
      <xdr:row>7</xdr:row>
      <xdr:rowOff>95250</xdr:rowOff>
    </xdr:to>
    <xdr:pic>
      <xdr:nvPicPr>
        <xdr:cNvPr id="4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219075"/>
          <a:ext cx="3581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84"/>
  <sheetViews>
    <sheetView tabSelected="1" topLeftCell="A2" zoomScaleNormal="100" workbookViewId="0">
      <selection activeCell="C13" sqref="C13"/>
    </sheetView>
  </sheetViews>
  <sheetFormatPr baseColWidth="10" defaultColWidth="9.140625" defaultRowHeight="15" x14ac:dyDescent="0.25"/>
  <cols>
    <col min="1" max="1" width="8.85546875" style="94" customWidth="1"/>
    <col min="2" max="2" width="48" bestFit="1" customWidth="1"/>
    <col min="3" max="3" width="11.7109375" bestFit="1" customWidth="1"/>
    <col min="4" max="4" width="47.85546875" style="94" bestFit="1" customWidth="1"/>
    <col min="5" max="5" width="32.42578125" style="94" bestFit="1" customWidth="1"/>
    <col min="6" max="6" width="20" bestFit="1" customWidth="1"/>
    <col min="7" max="7" width="11.28515625" style="95" bestFit="1" customWidth="1"/>
    <col min="8" max="8" width="10.5703125" style="96" bestFit="1" customWidth="1"/>
    <col min="9" max="9" width="9" bestFit="1" customWidth="1"/>
    <col min="10" max="10" width="10.140625" bestFit="1" customWidth="1"/>
    <col min="11" max="11" width="10.140625" style="95" bestFit="1" customWidth="1"/>
    <col min="12" max="12" width="10.85546875" style="95" customWidth="1"/>
    <col min="13" max="13" width="10.140625" style="97" bestFit="1" customWidth="1"/>
    <col min="14" max="14" width="10.140625" style="95" bestFit="1" customWidth="1"/>
    <col min="15" max="15" width="14.140625" style="95" customWidth="1"/>
    <col min="16" max="16" width="14.42578125" style="95" customWidth="1"/>
    <col min="17" max="17" width="13.85546875" customWidth="1"/>
    <col min="18" max="18" width="12.42578125" customWidth="1"/>
    <col min="19" max="19" width="13.140625" bestFit="1" customWidth="1"/>
    <col min="257" max="257" width="8.85546875" customWidth="1"/>
    <col min="258" max="258" width="48" bestFit="1" customWidth="1"/>
    <col min="259" max="259" width="11.7109375" bestFit="1" customWidth="1"/>
    <col min="260" max="260" width="47.85546875" bestFit="1" customWidth="1"/>
    <col min="261" max="261" width="32.42578125" bestFit="1" customWidth="1"/>
    <col min="262" max="262" width="20" bestFit="1" customWidth="1"/>
    <col min="263" max="263" width="11.28515625" bestFit="1" customWidth="1"/>
    <col min="264" max="264" width="10.5703125" bestFit="1" customWidth="1"/>
    <col min="265" max="265" width="9" bestFit="1" customWidth="1"/>
    <col min="266" max="267" width="10.140625" bestFit="1" customWidth="1"/>
    <col min="268" max="268" width="10.85546875" customWidth="1"/>
    <col min="269" max="270" width="10.140625" bestFit="1" customWidth="1"/>
    <col min="271" max="271" width="14.140625" customWidth="1"/>
    <col min="272" max="272" width="14.42578125" customWidth="1"/>
    <col min="273" max="273" width="13.85546875" customWidth="1"/>
    <col min="274" max="274" width="12.42578125" customWidth="1"/>
    <col min="275" max="275" width="13.140625" bestFit="1" customWidth="1"/>
    <col min="513" max="513" width="8.85546875" customWidth="1"/>
    <col min="514" max="514" width="48" bestFit="1" customWidth="1"/>
    <col min="515" max="515" width="11.7109375" bestFit="1" customWidth="1"/>
    <col min="516" max="516" width="47.85546875" bestFit="1" customWidth="1"/>
    <col min="517" max="517" width="32.42578125" bestFit="1" customWidth="1"/>
    <col min="518" max="518" width="20" bestFit="1" customWidth="1"/>
    <col min="519" max="519" width="11.28515625" bestFit="1" customWidth="1"/>
    <col min="520" max="520" width="10.5703125" bestFit="1" customWidth="1"/>
    <col min="521" max="521" width="9" bestFit="1" customWidth="1"/>
    <col min="522" max="523" width="10.140625" bestFit="1" customWidth="1"/>
    <col min="524" max="524" width="10.85546875" customWidth="1"/>
    <col min="525" max="526" width="10.140625" bestFit="1" customWidth="1"/>
    <col min="527" max="527" width="14.140625" customWidth="1"/>
    <col min="528" max="528" width="14.42578125" customWidth="1"/>
    <col min="529" max="529" width="13.85546875" customWidth="1"/>
    <col min="530" max="530" width="12.42578125" customWidth="1"/>
    <col min="531" max="531" width="13.140625" bestFit="1" customWidth="1"/>
    <col min="769" max="769" width="8.85546875" customWidth="1"/>
    <col min="770" max="770" width="48" bestFit="1" customWidth="1"/>
    <col min="771" max="771" width="11.7109375" bestFit="1" customWidth="1"/>
    <col min="772" max="772" width="47.85546875" bestFit="1" customWidth="1"/>
    <col min="773" max="773" width="32.42578125" bestFit="1" customWidth="1"/>
    <col min="774" max="774" width="20" bestFit="1" customWidth="1"/>
    <col min="775" max="775" width="11.28515625" bestFit="1" customWidth="1"/>
    <col min="776" max="776" width="10.5703125" bestFit="1" customWidth="1"/>
    <col min="777" max="777" width="9" bestFit="1" customWidth="1"/>
    <col min="778" max="779" width="10.140625" bestFit="1" customWidth="1"/>
    <col min="780" max="780" width="10.85546875" customWidth="1"/>
    <col min="781" max="782" width="10.140625" bestFit="1" customWidth="1"/>
    <col min="783" max="783" width="14.140625" customWidth="1"/>
    <col min="784" max="784" width="14.42578125" customWidth="1"/>
    <col min="785" max="785" width="13.85546875" customWidth="1"/>
    <col min="786" max="786" width="12.42578125" customWidth="1"/>
    <col min="787" max="787" width="13.140625" bestFit="1" customWidth="1"/>
    <col min="1025" max="1025" width="8.85546875" customWidth="1"/>
    <col min="1026" max="1026" width="48" bestFit="1" customWidth="1"/>
    <col min="1027" max="1027" width="11.7109375" bestFit="1" customWidth="1"/>
    <col min="1028" max="1028" width="47.85546875" bestFit="1" customWidth="1"/>
    <col min="1029" max="1029" width="32.42578125" bestFit="1" customWidth="1"/>
    <col min="1030" max="1030" width="20" bestFit="1" customWidth="1"/>
    <col min="1031" max="1031" width="11.28515625" bestFit="1" customWidth="1"/>
    <col min="1032" max="1032" width="10.5703125" bestFit="1" customWidth="1"/>
    <col min="1033" max="1033" width="9" bestFit="1" customWidth="1"/>
    <col min="1034" max="1035" width="10.140625" bestFit="1" customWidth="1"/>
    <col min="1036" max="1036" width="10.85546875" customWidth="1"/>
    <col min="1037" max="1038" width="10.140625" bestFit="1" customWidth="1"/>
    <col min="1039" max="1039" width="14.140625" customWidth="1"/>
    <col min="1040" max="1040" width="14.42578125" customWidth="1"/>
    <col min="1041" max="1041" width="13.85546875" customWidth="1"/>
    <col min="1042" max="1042" width="12.42578125" customWidth="1"/>
    <col min="1043" max="1043" width="13.140625" bestFit="1" customWidth="1"/>
    <col min="1281" max="1281" width="8.85546875" customWidth="1"/>
    <col min="1282" max="1282" width="48" bestFit="1" customWidth="1"/>
    <col min="1283" max="1283" width="11.7109375" bestFit="1" customWidth="1"/>
    <col min="1284" max="1284" width="47.85546875" bestFit="1" customWidth="1"/>
    <col min="1285" max="1285" width="32.42578125" bestFit="1" customWidth="1"/>
    <col min="1286" max="1286" width="20" bestFit="1" customWidth="1"/>
    <col min="1287" max="1287" width="11.28515625" bestFit="1" customWidth="1"/>
    <col min="1288" max="1288" width="10.5703125" bestFit="1" customWidth="1"/>
    <col min="1289" max="1289" width="9" bestFit="1" customWidth="1"/>
    <col min="1290" max="1291" width="10.140625" bestFit="1" customWidth="1"/>
    <col min="1292" max="1292" width="10.85546875" customWidth="1"/>
    <col min="1293" max="1294" width="10.140625" bestFit="1" customWidth="1"/>
    <col min="1295" max="1295" width="14.140625" customWidth="1"/>
    <col min="1296" max="1296" width="14.42578125" customWidth="1"/>
    <col min="1297" max="1297" width="13.85546875" customWidth="1"/>
    <col min="1298" max="1298" width="12.42578125" customWidth="1"/>
    <col min="1299" max="1299" width="13.140625" bestFit="1" customWidth="1"/>
    <col min="1537" max="1537" width="8.85546875" customWidth="1"/>
    <col min="1538" max="1538" width="48" bestFit="1" customWidth="1"/>
    <col min="1539" max="1539" width="11.7109375" bestFit="1" customWidth="1"/>
    <col min="1540" max="1540" width="47.85546875" bestFit="1" customWidth="1"/>
    <col min="1541" max="1541" width="32.42578125" bestFit="1" customWidth="1"/>
    <col min="1542" max="1542" width="20" bestFit="1" customWidth="1"/>
    <col min="1543" max="1543" width="11.28515625" bestFit="1" customWidth="1"/>
    <col min="1544" max="1544" width="10.5703125" bestFit="1" customWidth="1"/>
    <col min="1545" max="1545" width="9" bestFit="1" customWidth="1"/>
    <col min="1546" max="1547" width="10.140625" bestFit="1" customWidth="1"/>
    <col min="1548" max="1548" width="10.85546875" customWidth="1"/>
    <col min="1549" max="1550" width="10.140625" bestFit="1" customWidth="1"/>
    <col min="1551" max="1551" width="14.140625" customWidth="1"/>
    <col min="1552" max="1552" width="14.42578125" customWidth="1"/>
    <col min="1553" max="1553" width="13.85546875" customWidth="1"/>
    <col min="1554" max="1554" width="12.42578125" customWidth="1"/>
    <col min="1555" max="1555" width="13.140625" bestFit="1" customWidth="1"/>
    <col min="1793" max="1793" width="8.85546875" customWidth="1"/>
    <col min="1794" max="1794" width="48" bestFit="1" customWidth="1"/>
    <col min="1795" max="1795" width="11.7109375" bestFit="1" customWidth="1"/>
    <col min="1796" max="1796" width="47.85546875" bestFit="1" customWidth="1"/>
    <col min="1797" max="1797" width="32.42578125" bestFit="1" customWidth="1"/>
    <col min="1798" max="1798" width="20" bestFit="1" customWidth="1"/>
    <col min="1799" max="1799" width="11.28515625" bestFit="1" customWidth="1"/>
    <col min="1800" max="1800" width="10.5703125" bestFit="1" customWidth="1"/>
    <col min="1801" max="1801" width="9" bestFit="1" customWidth="1"/>
    <col min="1802" max="1803" width="10.140625" bestFit="1" customWidth="1"/>
    <col min="1804" max="1804" width="10.85546875" customWidth="1"/>
    <col min="1805" max="1806" width="10.140625" bestFit="1" customWidth="1"/>
    <col min="1807" max="1807" width="14.140625" customWidth="1"/>
    <col min="1808" max="1808" width="14.42578125" customWidth="1"/>
    <col min="1809" max="1809" width="13.85546875" customWidth="1"/>
    <col min="1810" max="1810" width="12.42578125" customWidth="1"/>
    <col min="1811" max="1811" width="13.140625" bestFit="1" customWidth="1"/>
    <col min="2049" max="2049" width="8.85546875" customWidth="1"/>
    <col min="2050" max="2050" width="48" bestFit="1" customWidth="1"/>
    <col min="2051" max="2051" width="11.7109375" bestFit="1" customWidth="1"/>
    <col min="2052" max="2052" width="47.85546875" bestFit="1" customWidth="1"/>
    <col min="2053" max="2053" width="32.42578125" bestFit="1" customWidth="1"/>
    <col min="2054" max="2054" width="20" bestFit="1" customWidth="1"/>
    <col min="2055" max="2055" width="11.28515625" bestFit="1" customWidth="1"/>
    <col min="2056" max="2056" width="10.5703125" bestFit="1" customWidth="1"/>
    <col min="2057" max="2057" width="9" bestFit="1" customWidth="1"/>
    <col min="2058" max="2059" width="10.140625" bestFit="1" customWidth="1"/>
    <col min="2060" max="2060" width="10.85546875" customWidth="1"/>
    <col min="2061" max="2062" width="10.140625" bestFit="1" customWidth="1"/>
    <col min="2063" max="2063" width="14.140625" customWidth="1"/>
    <col min="2064" max="2064" width="14.42578125" customWidth="1"/>
    <col min="2065" max="2065" width="13.85546875" customWidth="1"/>
    <col min="2066" max="2066" width="12.42578125" customWidth="1"/>
    <col min="2067" max="2067" width="13.140625" bestFit="1" customWidth="1"/>
    <col min="2305" max="2305" width="8.85546875" customWidth="1"/>
    <col min="2306" max="2306" width="48" bestFit="1" customWidth="1"/>
    <col min="2307" max="2307" width="11.7109375" bestFit="1" customWidth="1"/>
    <col min="2308" max="2308" width="47.85546875" bestFit="1" customWidth="1"/>
    <col min="2309" max="2309" width="32.42578125" bestFit="1" customWidth="1"/>
    <col min="2310" max="2310" width="20" bestFit="1" customWidth="1"/>
    <col min="2311" max="2311" width="11.28515625" bestFit="1" customWidth="1"/>
    <col min="2312" max="2312" width="10.5703125" bestFit="1" customWidth="1"/>
    <col min="2313" max="2313" width="9" bestFit="1" customWidth="1"/>
    <col min="2314" max="2315" width="10.140625" bestFit="1" customWidth="1"/>
    <col min="2316" max="2316" width="10.85546875" customWidth="1"/>
    <col min="2317" max="2318" width="10.140625" bestFit="1" customWidth="1"/>
    <col min="2319" max="2319" width="14.140625" customWidth="1"/>
    <col min="2320" max="2320" width="14.42578125" customWidth="1"/>
    <col min="2321" max="2321" width="13.85546875" customWidth="1"/>
    <col min="2322" max="2322" width="12.42578125" customWidth="1"/>
    <col min="2323" max="2323" width="13.140625" bestFit="1" customWidth="1"/>
    <col min="2561" max="2561" width="8.85546875" customWidth="1"/>
    <col min="2562" max="2562" width="48" bestFit="1" customWidth="1"/>
    <col min="2563" max="2563" width="11.7109375" bestFit="1" customWidth="1"/>
    <col min="2564" max="2564" width="47.85546875" bestFit="1" customWidth="1"/>
    <col min="2565" max="2565" width="32.42578125" bestFit="1" customWidth="1"/>
    <col min="2566" max="2566" width="20" bestFit="1" customWidth="1"/>
    <col min="2567" max="2567" width="11.28515625" bestFit="1" customWidth="1"/>
    <col min="2568" max="2568" width="10.5703125" bestFit="1" customWidth="1"/>
    <col min="2569" max="2569" width="9" bestFit="1" customWidth="1"/>
    <col min="2570" max="2571" width="10.140625" bestFit="1" customWidth="1"/>
    <col min="2572" max="2572" width="10.85546875" customWidth="1"/>
    <col min="2573" max="2574" width="10.140625" bestFit="1" customWidth="1"/>
    <col min="2575" max="2575" width="14.140625" customWidth="1"/>
    <col min="2576" max="2576" width="14.42578125" customWidth="1"/>
    <col min="2577" max="2577" width="13.85546875" customWidth="1"/>
    <col min="2578" max="2578" width="12.42578125" customWidth="1"/>
    <col min="2579" max="2579" width="13.140625" bestFit="1" customWidth="1"/>
    <col min="2817" max="2817" width="8.85546875" customWidth="1"/>
    <col min="2818" max="2818" width="48" bestFit="1" customWidth="1"/>
    <col min="2819" max="2819" width="11.7109375" bestFit="1" customWidth="1"/>
    <col min="2820" max="2820" width="47.85546875" bestFit="1" customWidth="1"/>
    <col min="2821" max="2821" width="32.42578125" bestFit="1" customWidth="1"/>
    <col min="2822" max="2822" width="20" bestFit="1" customWidth="1"/>
    <col min="2823" max="2823" width="11.28515625" bestFit="1" customWidth="1"/>
    <col min="2824" max="2824" width="10.5703125" bestFit="1" customWidth="1"/>
    <col min="2825" max="2825" width="9" bestFit="1" customWidth="1"/>
    <col min="2826" max="2827" width="10.140625" bestFit="1" customWidth="1"/>
    <col min="2828" max="2828" width="10.85546875" customWidth="1"/>
    <col min="2829" max="2830" width="10.140625" bestFit="1" customWidth="1"/>
    <col min="2831" max="2831" width="14.140625" customWidth="1"/>
    <col min="2832" max="2832" width="14.42578125" customWidth="1"/>
    <col min="2833" max="2833" width="13.85546875" customWidth="1"/>
    <col min="2834" max="2834" width="12.42578125" customWidth="1"/>
    <col min="2835" max="2835" width="13.140625" bestFit="1" customWidth="1"/>
    <col min="3073" max="3073" width="8.85546875" customWidth="1"/>
    <col min="3074" max="3074" width="48" bestFit="1" customWidth="1"/>
    <col min="3075" max="3075" width="11.7109375" bestFit="1" customWidth="1"/>
    <col min="3076" max="3076" width="47.85546875" bestFit="1" customWidth="1"/>
    <col min="3077" max="3077" width="32.42578125" bestFit="1" customWidth="1"/>
    <col min="3078" max="3078" width="20" bestFit="1" customWidth="1"/>
    <col min="3079" max="3079" width="11.28515625" bestFit="1" customWidth="1"/>
    <col min="3080" max="3080" width="10.5703125" bestFit="1" customWidth="1"/>
    <col min="3081" max="3081" width="9" bestFit="1" customWidth="1"/>
    <col min="3082" max="3083" width="10.140625" bestFit="1" customWidth="1"/>
    <col min="3084" max="3084" width="10.85546875" customWidth="1"/>
    <col min="3085" max="3086" width="10.140625" bestFit="1" customWidth="1"/>
    <col min="3087" max="3087" width="14.140625" customWidth="1"/>
    <col min="3088" max="3088" width="14.42578125" customWidth="1"/>
    <col min="3089" max="3089" width="13.85546875" customWidth="1"/>
    <col min="3090" max="3090" width="12.42578125" customWidth="1"/>
    <col min="3091" max="3091" width="13.140625" bestFit="1" customWidth="1"/>
    <col min="3329" max="3329" width="8.85546875" customWidth="1"/>
    <col min="3330" max="3330" width="48" bestFit="1" customWidth="1"/>
    <col min="3331" max="3331" width="11.7109375" bestFit="1" customWidth="1"/>
    <col min="3332" max="3332" width="47.85546875" bestFit="1" customWidth="1"/>
    <col min="3333" max="3333" width="32.42578125" bestFit="1" customWidth="1"/>
    <col min="3334" max="3334" width="20" bestFit="1" customWidth="1"/>
    <col min="3335" max="3335" width="11.28515625" bestFit="1" customWidth="1"/>
    <col min="3336" max="3336" width="10.5703125" bestFit="1" customWidth="1"/>
    <col min="3337" max="3337" width="9" bestFit="1" customWidth="1"/>
    <col min="3338" max="3339" width="10.140625" bestFit="1" customWidth="1"/>
    <col min="3340" max="3340" width="10.85546875" customWidth="1"/>
    <col min="3341" max="3342" width="10.140625" bestFit="1" customWidth="1"/>
    <col min="3343" max="3343" width="14.140625" customWidth="1"/>
    <col min="3344" max="3344" width="14.42578125" customWidth="1"/>
    <col min="3345" max="3345" width="13.85546875" customWidth="1"/>
    <col min="3346" max="3346" width="12.42578125" customWidth="1"/>
    <col min="3347" max="3347" width="13.140625" bestFit="1" customWidth="1"/>
    <col min="3585" max="3585" width="8.85546875" customWidth="1"/>
    <col min="3586" max="3586" width="48" bestFit="1" customWidth="1"/>
    <col min="3587" max="3587" width="11.7109375" bestFit="1" customWidth="1"/>
    <col min="3588" max="3588" width="47.85546875" bestFit="1" customWidth="1"/>
    <col min="3589" max="3589" width="32.42578125" bestFit="1" customWidth="1"/>
    <col min="3590" max="3590" width="20" bestFit="1" customWidth="1"/>
    <col min="3591" max="3591" width="11.28515625" bestFit="1" customWidth="1"/>
    <col min="3592" max="3592" width="10.5703125" bestFit="1" customWidth="1"/>
    <col min="3593" max="3593" width="9" bestFit="1" customWidth="1"/>
    <col min="3594" max="3595" width="10.140625" bestFit="1" customWidth="1"/>
    <col min="3596" max="3596" width="10.85546875" customWidth="1"/>
    <col min="3597" max="3598" width="10.140625" bestFit="1" customWidth="1"/>
    <col min="3599" max="3599" width="14.140625" customWidth="1"/>
    <col min="3600" max="3600" width="14.42578125" customWidth="1"/>
    <col min="3601" max="3601" width="13.85546875" customWidth="1"/>
    <col min="3602" max="3602" width="12.42578125" customWidth="1"/>
    <col min="3603" max="3603" width="13.140625" bestFit="1" customWidth="1"/>
    <col min="3841" max="3841" width="8.85546875" customWidth="1"/>
    <col min="3842" max="3842" width="48" bestFit="1" customWidth="1"/>
    <col min="3843" max="3843" width="11.7109375" bestFit="1" customWidth="1"/>
    <col min="3844" max="3844" width="47.85546875" bestFit="1" customWidth="1"/>
    <col min="3845" max="3845" width="32.42578125" bestFit="1" customWidth="1"/>
    <col min="3846" max="3846" width="20" bestFit="1" customWidth="1"/>
    <col min="3847" max="3847" width="11.28515625" bestFit="1" customWidth="1"/>
    <col min="3848" max="3848" width="10.5703125" bestFit="1" customWidth="1"/>
    <col min="3849" max="3849" width="9" bestFit="1" customWidth="1"/>
    <col min="3850" max="3851" width="10.140625" bestFit="1" customWidth="1"/>
    <col min="3852" max="3852" width="10.85546875" customWidth="1"/>
    <col min="3853" max="3854" width="10.140625" bestFit="1" customWidth="1"/>
    <col min="3855" max="3855" width="14.140625" customWidth="1"/>
    <col min="3856" max="3856" width="14.42578125" customWidth="1"/>
    <col min="3857" max="3857" width="13.85546875" customWidth="1"/>
    <col min="3858" max="3858" width="12.42578125" customWidth="1"/>
    <col min="3859" max="3859" width="13.140625" bestFit="1" customWidth="1"/>
    <col min="4097" max="4097" width="8.85546875" customWidth="1"/>
    <col min="4098" max="4098" width="48" bestFit="1" customWidth="1"/>
    <col min="4099" max="4099" width="11.7109375" bestFit="1" customWidth="1"/>
    <col min="4100" max="4100" width="47.85546875" bestFit="1" customWidth="1"/>
    <col min="4101" max="4101" width="32.42578125" bestFit="1" customWidth="1"/>
    <col min="4102" max="4102" width="20" bestFit="1" customWidth="1"/>
    <col min="4103" max="4103" width="11.28515625" bestFit="1" customWidth="1"/>
    <col min="4104" max="4104" width="10.5703125" bestFit="1" customWidth="1"/>
    <col min="4105" max="4105" width="9" bestFit="1" customWidth="1"/>
    <col min="4106" max="4107" width="10.140625" bestFit="1" customWidth="1"/>
    <col min="4108" max="4108" width="10.85546875" customWidth="1"/>
    <col min="4109" max="4110" width="10.140625" bestFit="1" customWidth="1"/>
    <col min="4111" max="4111" width="14.140625" customWidth="1"/>
    <col min="4112" max="4112" width="14.42578125" customWidth="1"/>
    <col min="4113" max="4113" width="13.85546875" customWidth="1"/>
    <col min="4114" max="4114" width="12.42578125" customWidth="1"/>
    <col min="4115" max="4115" width="13.140625" bestFit="1" customWidth="1"/>
    <col min="4353" max="4353" width="8.85546875" customWidth="1"/>
    <col min="4354" max="4354" width="48" bestFit="1" customWidth="1"/>
    <col min="4355" max="4355" width="11.7109375" bestFit="1" customWidth="1"/>
    <col min="4356" max="4356" width="47.85546875" bestFit="1" customWidth="1"/>
    <col min="4357" max="4357" width="32.42578125" bestFit="1" customWidth="1"/>
    <col min="4358" max="4358" width="20" bestFit="1" customWidth="1"/>
    <col min="4359" max="4359" width="11.28515625" bestFit="1" customWidth="1"/>
    <col min="4360" max="4360" width="10.5703125" bestFit="1" customWidth="1"/>
    <col min="4361" max="4361" width="9" bestFit="1" customWidth="1"/>
    <col min="4362" max="4363" width="10.140625" bestFit="1" customWidth="1"/>
    <col min="4364" max="4364" width="10.85546875" customWidth="1"/>
    <col min="4365" max="4366" width="10.140625" bestFit="1" customWidth="1"/>
    <col min="4367" max="4367" width="14.140625" customWidth="1"/>
    <col min="4368" max="4368" width="14.42578125" customWidth="1"/>
    <col min="4369" max="4369" width="13.85546875" customWidth="1"/>
    <col min="4370" max="4370" width="12.42578125" customWidth="1"/>
    <col min="4371" max="4371" width="13.140625" bestFit="1" customWidth="1"/>
    <col min="4609" max="4609" width="8.85546875" customWidth="1"/>
    <col min="4610" max="4610" width="48" bestFit="1" customWidth="1"/>
    <col min="4611" max="4611" width="11.7109375" bestFit="1" customWidth="1"/>
    <col min="4612" max="4612" width="47.85546875" bestFit="1" customWidth="1"/>
    <col min="4613" max="4613" width="32.42578125" bestFit="1" customWidth="1"/>
    <col min="4614" max="4614" width="20" bestFit="1" customWidth="1"/>
    <col min="4615" max="4615" width="11.28515625" bestFit="1" customWidth="1"/>
    <col min="4616" max="4616" width="10.5703125" bestFit="1" customWidth="1"/>
    <col min="4617" max="4617" width="9" bestFit="1" customWidth="1"/>
    <col min="4618" max="4619" width="10.140625" bestFit="1" customWidth="1"/>
    <col min="4620" max="4620" width="10.85546875" customWidth="1"/>
    <col min="4621" max="4622" width="10.140625" bestFit="1" customWidth="1"/>
    <col min="4623" max="4623" width="14.140625" customWidth="1"/>
    <col min="4624" max="4624" width="14.42578125" customWidth="1"/>
    <col min="4625" max="4625" width="13.85546875" customWidth="1"/>
    <col min="4626" max="4626" width="12.42578125" customWidth="1"/>
    <col min="4627" max="4627" width="13.140625" bestFit="1" customWidth="1"/>
    <col min="4865" max="4865" width="8.85546875" customWidth="1"/>
    <col min="4866" max="4866" width="48" bestFit="1" customWidth="1"/>
    <col min="4867" max="4867" width="11.7109375" bestFit="1" customWidth="1"/>
    <col min="4868" max="4868" width="47.85546875" bestFit="1" customWidth="1"/>
    <col min="4869" max="4869" width="32.42578125" bestFit="1" customWidth="1"/>
    <col min="4870" max="4870" width="20" bestFit="1" customWidth="1"/>
    <col min="4871" max="4871" width="11.28515625" bestFit="1" customWidth="1"/>
    <col min="4872" max="4872" width="10.5703125" bestFit="1" customWidth="1"/>
    <col min="4873" max="4873" width="9" bestFit="1" customWidth="1"/>
    <col min="4874" max="4875" width="10.140625" bestFit="1" customWidth="1"/>
    <col min="4876" max="4876" width="10.85546875" customWidth="1"/>
    <col min="4877" max="4878" width="10.140625" bestFit="1" customWidth="1"/>
    <col min="4879" max="4879" width="14.140625" customWidth="1"/>
    <col min="4880" max="4880" width="14.42578125" customWidth="1"/>
    <col min="4881" max="4881" width="13.85546875" customWidth="1"/>
    <col min="4882" max="4882" width="12.42578125" customWidth="1"/>
    <col min="4883" max="4883" width="13.140625" bestFit="1" customWidth="1"/>
    <col min="5121" max="5121" width="8.85546875" customWidth="1"/>
    <col min="5122" max="5122" width="48" bestFit="1" customWidth="1"/>
    <col min="5123" max="5123" width="11.7109375" bestFit="1" customWidth="1"/>
    <col min="5124" max="5124" width="47.85546875" bestFit="1" customWidth="1"/>
    <col min="5125" max="5125" width="32.42578125" bestFit="1" customWidth="1"/>
    <col min="5126" max="5126" width="20" bestFit="1" customWidth="1"/>
    <col min="5127" max="5127" width="11.28515625" bestFit="1" customWidth="1"/>
    <col min="5128" max="5128" width="10.5703125" bestFit="1" customWidth="1"/>
    <col min="5129" max="5129" width="9" bestFit="1" customWidth="1"/>
    <col min="5130" max="5131" width="10.140625" bestFit="1" customWidth="1"/>
    <col min="5132" max="5132" width="10.85546875" customWidth="1"/>
    <col min="5133" max="5134" width="10.140625" bestFit="1" customWidth="1"/>
    <col min="5135" max="5135" width="14.140625" customWidth="1"/>
    <col min="5136" max="5136" width="14.42578125" customWidth="1"/>
    <col min="5137" max="5137" width="13.85546875" customWidth="1"/>
    <col min="5138" max="5138" width="12.42578125" customWidth="1"/>
    <col min="5139" max="5139" width="13.140625" bestFit="1" customWidth="1"/>
    <col min="5377" max="5377" width="8.85546875" customWidth="1"/>
    <col min="5378" max="5378" width="48" bestFit="1" customWidth="1"/>
    <col min="5379" max="5379" width="11.7109375" bestFit="1" customWidth="1"/>
    <col min="5380" max="5380" width="47.85546875" bestFit="1" customWidth="1"/>
    <col min="5381" max="5381" width="32.42578125" bestFit="1" customWidth="1"/>
    <col min="5382" max="5382" width="20" bestFit="1" customWidth="1"/>
    <col min="5383" max="5383" width="11.28515625" bestFit="1" customWidth="1"/>
    <col min="5384" max="5384" width="10.5703125" bestFit="1" customWidth="1"/>
    <col min="5385" max="5385" width="9" bestFit="1" customWidth="1"/>
    <col min="5386" max="5387" width="10.140625" bestFit="1" customWidth="1"/>
    <col min="5388" max="5388" width="10.85546875" customWidth="1"/>
    <col min="5389" max="5390" width="10.140625" bestFit="1" customWidth="1"/>
    <col min="5391" max="5391" width="14.140625" customWidth="1"/>
    <col min="5392" max="5392" width="14.42578125" customWidth="1"/>
    <col min="5393" max="5393" width="13.85546875" customWidth="1"/>
    <col min="5394" max="5394" width="12.42578125" customWidth="1"/>
    <col min="5395" max="5395" width="13.140625" bestFit="1" customWidth="1"/>
    <col min="5633" max="5633" width="8.85546875" customWidth="1"/>
    <col min="5634" max="5634" width="48" bestFit="1" customWidth="1"/>
    <col min="5635" max="5635" width="11.7109375" bestFit="1" customWidth="1"/>
    <col min="5636" max="5636" width="47.85546875" bestFit="1" customWidth="1"/>
    <col min="5637" max="5637" width="32.42578125" bestFit="1" customWidth="1"/>
    <col min="5638" max="5638" width="20" bestFit="1" customWidth="1"/>
    <col min="5639" max="5639" width="11.28515625" bestFit="1" customWidth="1"/>
    <col min="5640" max="5640" width="10.5703125" bestFit="1" customWidth="1"/>
    <col min="5641" max="5641" width="9" bestFit="1" customWidth="1"/>
    <col min="5642" max="5643" width="10.140625" bestFit="1" customWidth="1"/>
    <col min="5644" max="5644" width="10.85546875" customWidth="1"/>
    <col min="5645" max="5646" width="10.140625" bestFit="1" customWidth="1"/>
    <col min="5647" max="5647" width="14.140625" customWidth="1"/>
    <col min="5648" max="5648" width="14.42578125" customWidth="1"/>
    <col min="5649" max="5649" width="13.85546875" customWidth="1"/>
    <col min="5650" max="5650" width="12.42578125" customWidth="1"/>
    <col min="5651" max="5651" width="13.140625" bestFit="1" customWidth="1"/>
    <col min="5889" max="5889" width="8.85546875" customWidth="1"/>
    <col min="5890" max="5890" width="48" bestFit="1" customWidth="1"/>
    <col min="5891" max="5891" width="11.7109375" bestFit="1" customWidth="1"/>
    <col min="5892" max="5892" width="47.85546875" bestFit="1" customWidth="1"/>
    <col min="5893" max="5893" width="32.42578125" bestFit="1" customWidth="1"/>
    <col min="5894" max="5894" width="20" bestFit="1" customWidth="1"/>
    <col min="5895" max="5895" width="11.28515625" bestFit="1" customWidth="1"/>
    <col min="5896" max="5896" width="10.5703125" bestFit="1" customWidth="1"/>
    <col min="5897" max="5897" width="9" bestFit="1" customWidth="1"/>
    <col min="5898" max="5899" width="10.140625" bestFit="1" customWidth="1"/>
    <col min="5900" max="5900" width="10.85546875" customWidth="1"/>
    <col min="5901" max="5902" width="10.140625" bestFit="1" customWidth="1"/>
    <col min="5903" max="5903" width="14.140625" customWidth="1"/>
    <col min="5904" max="5904" width="14.42578125" customWidth="1"/>
    <col min="5905" max="5905" width="13.85546875" customWidth="1"/>
    <col min="5906" max="5906" width="12.42578125" customWidth="1"/>
    <col min="5907" max="5907" width="13.140625" bestFit="1" customWidth="1"/>
    <col min="6145" max="6145" width="8.85546875" customWidth="1"/>
    <col min="6146" max="6146" width="48" bestFit="1" customWidth="1"/>
    <col min="6147" max="6147" width="11.7109375" bestFit="1" customWidth="1"/>
    <col min="6148" max="6148" width="47.85546875" bestFit="1" customWidth="1"/>
    <col min="6149" max="6149" width="32.42578125" bestFit="1" customWidth="1"/>
    <col min="6150" max="6150" width="20" bestFit="1" customWidth="1"/>
    <col min="6151" max="6151" width="11.28515625" bestFit="1" customWidth="1"/>
    <col min="6152" max="6152" width="10.5703125" bestFit="1" customWidth="1"/>
    <col min="6153" max="6153" width="9" bestFit="1" customWidth="1"/>
    <col min="6154" max="6155" width="10.140625" bestFit="1" customWidth="1"/>
    <col min="6156" max="6156" width="10.85546875" customWidth="1"/>
    <col min="6157" max="6158" width="10.140625" bestFit="1" customWidth="1"/>
    <col min="6159" max="6159" width="14.140625" customWidth="1"/>
    <col min="6160" max="6160" width="14.42578125" customWidth="1"/>
    <col min="6161" max="6161" width="13.85546875" customWidth="1"/>
    <col min="6162" max="6162" width="12.42578125" customWidth="1"/>
    <col min="6163" max="6163" width="13.140625" bestFit="1" customWidth="1"/>
    <col min="6401" max="6401" width="8.85546875" customWidth="1"/>
    <col min="6402" max="6402" width="48" bestFit="1" customWidth="1"/>
    <col min="6403" max="6403" width="11.7109375" bestFit="1" customWidth="1"/>
    <col min="6404" max="6404" width="47.85546875" bestFit="1" customWidth="1"/>
    <col min="6405" max="6405" width="32.42578125" bestFit="1" customWidth="1"/>
    <col min="6406" max="6406" width="20" bestFit="1" customWidth="1"/>
    <col min="6407" max="6407" width="11.28515625" bestFit="1" customWidth="1"/>
    <col min="6408" max="6408" width="10.5703125" bestFit="1" customWidth="1"/>
    <col min="6409" max="6409" width="9" bestFit="1" customWidth="1"/>
    <col min="6410" max="6411" width="10.140625" bestFit="1" customWidth="1"/>
    <col min="6412" max="6412" width="10.85546875" customWidth="1"/>
    <col min="6413" max="6414" width="10.140625" bestFit="1" customWidth="1"/>
    <col min="6415" max="6415" width="14.140625" customWidth="1"/>
    <col min="6416" max="6416" width="14.42578125" customWidth="1"/>
    <col min="6417" max="6417" width="13.85546875" customWidth="1"/>
    <col min="6418" max="6418" width="12.42578125" customWidth="1"/>
    <col min="6419" max="6419" width="13.140625" bestFit="1" customWidth="1"/>
    <col min="6657" max="6657" width="8.85546875" customWidth="1"/>
    <col min="6658" max="6658" width="48" bestFit="1" customWidth="1"/>
    <col min="6659" max="6659" width="11.7109375" bestFit="1" customWidth="1"/>
    <col min="6660" max="6660" width="47.85546875" bestFit="1" customWidth="1"/>
    <col min="6661" max="6661" width="32.42578125" bestFit="1" customWidth="1"/>
    <col min="6662" max="6662" width="20" bestFit="1" customWidth="1"/>
    <col min="6663" max="6663" width="11.28515625" bestFit="1" customWidth="1"/>
    <col min="6664" max="6664" width="10.5703125" bestFit="1" customWidth="1"/>
    <col min="6665" max="6665" width="9" bestFit="1" customWidth="1"/>
    <col min="6666" max="6667" width="10.140625" bestFit="1" customWidth="1"/>
    <col min="6668" max="6668" width="10.85546875" customWidth="1"/>
    <col min="6669" max="6670" width="10.140625" bestFit="1" customWidth="1"/>
    <col min="6671" max="6671" width="14.140625" customWidth="1"/>
    <col min="6672" max="6672" width="14.42578125" customWidth="1"/>
    <col min="6673" max="6673" width="13.85546875" customWidth="1"/>
    <col min="6674" max="6674" width="12.42578125" customWidth="1"/>
    <col min="6675" max="6675" width="13.140625" bestFit="1" customWidth="1"/>
    <col min="6913" max="6913" width="8.85546875" customWidth="1"/>
    <col min="6914" max="6914" width="48" bestFit="1" customWidth="1"/>
    <col min="6915" max="6915" width="11.7109375" bestFit="1" customWidth="1"/>
    <col min="6916" max="6916" width="47.85546875" bestFit="1" customWidth="1"/>
    <col min="6917" max="6917" width="32.42578125" bestFit="1" customWidth="1"/>
    <col min="6918" max="6918" width="20" bestFit="1" customWidth="1"/>
    <col min="6919" max="6919" width="11.28515625" bestFit="1" customWidth="1"/>
    <col min="6920" max="6920" width="10.5703125" bestFit="1" customWidth="1"/>
    <col min="6921" max="6921" width="9" bestFit="1" customWidth="1"/>
    <col min="6922" max="6923" width="10.140625" bestFit="1" customWidth="1"/>
    <col min="6924" max="6924" width="10.85546875" customWidth="1"/>
    <col min="6925" max="6926" width="10.140625" bestFit="1" customWidth="1"/>
    <col min="6927" max="6927" width="14.140625" customWidth="1"/>
    <col min="6928" max="6928" width="14.42578125" customWidth="1"/>
    <col min="6929" max="6929" width="13.85546875" customWidth="1"/>
    <col min="6930" max="6930" width="12.42578125" customWidth="1"/>
    <col min="6931" max="6931" width="13.140625" bestFit="1" customWidth="1"/>
    <col min="7169" max="7169" width="8.85546875" customWidth="1"/>
    <col min="7170" max="7170" width="48" bestFit="1" customWidth="1"/>
    <col min="7171" max="7171" width="11.7109375" bestFit="1" customWidth="1"/>
    <col min="7172" max="7172" width="47.85546875" bestFit="1" customWidth="1"/>
    <col min="7173" max="7173" width="32.42578125" bestFit="1" customWidth="1"/>
    <col min="7174" max="7174" width="20" bestFit="1" customWidth="1"/>
    <col min="7175" max="7175" width="11.28515625" bestFit="1" customWidth="1"/>
    <col min="7176" max="7176" width="10.5703125" bestFit="1" customWidth="1"/>
    <col min="7177" max="7177" width="9" bestFit="1" customWidth="1"/>
    <col min="7178" max="7179" width="10.140625" bestFit="1" customWidth="1"/>
    <col min="7180" max="7180" width="10.85546875" customWidth="1"/>
    <col min="7181" max="7182" width="10.140625" bestFit="1" customWidth="1"/>
    <col min="7183" max="7183" width="14.140625" customWidth="1"/>
    <col min="7184" max="7184" width="14.42578125" customWidth="1"/>
    <col min="7185" max="7185" width="13.85546875" customWidth="1"/>
    <col min="7186" max="7186" width="12.42578125" customWidth="1"/>
    <col min="7187" max="7187" width="13.140625" bestFit="1" customWidth="1"/>
    <col min="7425" max="7425" width="8.85546875" customWidth="1"/>
    <col min="7426" max="7426" width="48" bestFit="1" customWidth="1"/>
    <col min="7427" max="7427" width="11.7109375" bestFit="1" customWidth="1"/>
    <col min="7428" max="7428" width="47.85546875" bestFit="1" customWidth="1"/>
    <col min="7429" max="7429" width="32.42578125" bestFit="1" customWidth="1"/>
    <col min="7430" max="7430" width="20" bestFit="1" customWidth="1"/>
    <col min="7431" max="7431" width="11.28515625" bestFit="1" customWidth="1"/>
    <col min="7432" max="7432" width="10.5703125" bestFit="1" customWidth="1"/>
    <col min="7433" max="7433" width="9" bestFit="1" customWidth="1"/>
    <col min="7434" max="7435" width="10.140625" bestFit="1" customWidth="1"/>
    <col min="7436" max="7436" width="10.85546875" customWidth="1"/>
    <col min="7437" max="7438" width="10.140625" bestFit="1" customWidth="1"/>
    <col min="7439" max="7439" width="14.140625" customWidth="1"/>
    <col min="7440" max="7440" width="14.42578125" customWidth="1"/>
    <col min="7441" max="7441" width="13.85546875" customWidth="1"/>
    <col min="7442" max="7442" width="12.42578125" customWidth="1"/>
    <col min="7443" max="7443" width="13.140625" bestFit="1" customWidth="1"/>
    <col min="7681" max="7681" width="8.85546875" customWidth="1"/>
    <col min="7682" max="7682" width="48" bestFit="1" customWidth="1"/>
    <col min="7683" max="7683" width="11.7109375" bestFit="1" customWidth="1"/>
    <col min="7684" max="7684" width="47.85546875" bestFit="1" customWidth="1"/>
    <col min="7685" max="7685" width="32.42578125" bestFit="1" customWidth="1"/>
    <col min="7686" max="7686" width="20" bestFit="1" customWidth="1"/>
    <col min="7687" max="7687" width="11.28515625" bestFit="1" customWidth="1"/>
    <col min="7688" max="7688" width="10.5703125" bestFit="1" customWidth="1"/>
    <col min="7689" max="7689" width="9" bestFit="1" customWidth="1"/>
    <col min="7690" max="7691" width="10.140625" bestFit="1" customWidth="1"/>
    <col min="7692" max="7692" width="10.85546875" customWidth="1"/>
    <col min="7693" max="7694" width="10.140625" bestFit="1" customWidth="1"/>
    <col min="7695" max="7695" width="14.140625" customWidth="1"/>
    <col min="7696" max="7696" width="14.42578125" customWidth="1"/>
    <col min="7697" max="7697" width="13.85546875" customWidth="1"/>
    <col min="7698" max="7698" width="12.42578125" customWidth="1"/>
    <col min="7699" max="7699" width="13.140625" bestFit="1" customWidth="1"/>
    <col min="7937" max="7937" width="8.85546875" customWidth="1"/>
    <col min="7938" max="7938" width="48" bestFit="1" customWidth="1"/>
    <col min="7939" max="7939" width="11.7109375" bestFit="1" customWidth="1"/>
    <col min="7940" max="7940" width="47.85546875" bestFit="1" customWidth="1"/>
    <col min="7941" max="7941" width="32.42578125" bestFit="1" customWidth="1"/>
    <col min="7942" max="7942" width="20" bestFit="1" customWidth="1"/>
    <col min="7943" max="7943" width="11.28515625" bestFit="1" customWidth="1"/>
    <col min="7944" max="7944" width="10.5703125" bestFit="1" customWidth="1"/>
    <col min="7945" max="7945" width="9" bestFit="1" customWidth="1"/>
    <col min="7946" max="7947" width="10.140625" bestFit="1" customWidth="1"/>
    <col min="7948" max="7948" width="10.85546875" customWidth="1"/>
    <col min="7949" max="7950" width="10.140625" bestFit="1" customWidth="1"/>
    <col min="7951" max="7951" width="14.140625" customWidth="1"/>
    <col min="7952" max="7952" width="14.42578125" customWidth="1"/>
    <col min="7953" max="7953" width="13.85546875" customWidth="1"/>
    <col min="7954" max="7954" width="12.42578125" customWidth="1"/>
    <col min="7955" max="7955" width="13.140625" bestFit="1" customWidth="1"/>
    <col min="8193" max="8193" width="8.85546875" customWidth="1"/>
    <col min="8194" max="8194" width="48" bestFit="1" customWidth="1"/>
    <col min="8195" max="8195" width="11.7109375" bestFit="1" customWidth="1"/>
    <col min="8196" max="8196" width="47.85546875" bestFit="1" customWidth="1"/>
    <col min="8197" max="8197" width="32.42578125" bestFit="1" customWidth="1"/>
    <col min="8198" max="8198" width="20" bestFit="1" customWidth="1"/>
    <col min="8199" max="8199" width="11.28515625" bestFit="1" customWidth="1"/>
    <col min="8200" max="8200" width="10.5703125" bestFit="1" customWidth="1"/>
    <col min="8201" max="8201" width="9" bestFit="1" customWidth="1"/>
    <col min="8202" max="8203" width="10.140625" bestFit="1" customWidth="1"/>
    <col min="8204" max="8204" width="10.85546875" customWidth="1"/>
    <col min="8205" max="8206" width="10.140625" bestFit="1" customWidth="1"/>
    <col min="8207" max="8207" width="14.140625" customWidth="1"/>
    <col min="8208" max="8208" width="14.42578125" customWidth="1"/>
    <col min="8209" max="8209" width="13.85546875" customWidth="1"/>
    <col min="8210" max="8210" width="12.42578125" customWidth="1"/>
    <col min="8211" max="8211" width="13.140625" bestFit="1" customWidth="1"/>
    <col min="8449" max="8449" width="8.85546875" customWidth="1"/>
    <col min="8450" max="8450" width="48" bestFit="1" customWidth="1"/>
    <col min="8451" max="8451" width="11.7109375" bestFit="1" customWidth="1"/>
    <col min="8452" max="8452" width="47.85546875" bestFit="1" customWidth="1"/>
    <col min="8453" max="8453" width="32.42578125" bestFit="1" customWidth="1"/>
    <col min="8454" max="8454" width="20" bestFit="1" customWidth="1"/>
    <col min="8455" max="8455" width="11.28515625" bestFit="1" customWidth="1"/>
    <col min="8456" max="8456" width="10.5703125" bestFit="1" customWidth="1"/>
    <col min="8457" max="8457" width="9" bestFit="1" customWidth="1"/>
    <col min="8458" max="8459" width="10.140625" bestFit="1" customWidth="1"/>
    <col min="8460" max="8460" width="10.85546875" customWidth="1"/>
    <col min="8461" max="8462" width="10.140625" bestFit="1" customWidth="1"/>
    <col min="8463" max="8463" width="14.140625" customWidth="1"/>
    <col min="8464" max="8464" width="14.42578125" customWidth="1"/>
    <col min="8465" max="8465" width="13.85546875" customWidth="1"/>
    <col min="8466" max="8466" width="12.42578125" customWidth="1"/>
    <col min="8467" max="8467" width="13.140625" bestFit="1" customWidth="1"/>
    <col min="8705" max="8705" width="8.85546875" customWidth="1"/>
    <col min="8706" max="8706" width="48" bestFit="1" customWidth="1"/>
    <col min="8707" max="8707" width="11.7109375" bestFit="1" customWidth="1"/>
    <col min="8708" max="8708" width="47.85546875" bestFit="1" customWidth="1"/>
    <col min="8709" max="8709" width="32.42578125" bestFit="1" customWidth="1"/>
    <col min="8710" max="8710" width="20" bestFit="1" customWidth="1"/>
    <col min="8711" max="8711" width="11.28515625" bestFit="1" customWidth="1"/>
    <col min="8712" max="8712" width="10.5703125" bestFit="1" customWidth="1"/>
    <col min="8713" max="8713" width="9" bestFit="1" customWidth="1"/>
    <col min="8714" max="8715" width="10.140625" bestFit="1" customWidth="1"/>
    <col min="8716" max="8716" width="10.85546875" customWidth="1"/>
    <col min="8717" max="8718" width="10.140625" bestFit="1" customWidth="1"/>
    <col min="8719" max="8719" width="14.140625" customWidth="1"/>
    <col min="8720" max="8720" width="14.42578125" customWidth="1"/>
    <col min="8721" max="8721" width="13.85546875" customWidth="1"/>
    <col min="8722" max="8722" width="12.42578125" customWidth="1"/>
    <col min="8723" max="8723" width="13.140625" bestFit="1" customWidth="1"/>
    <col min="8961" max="8961" width="8.85546875" customWidth="1"/>
    <col min="8962" max="8962" width="48" bestFit="1" customWidth="1"/>
    <col min="8963" max="8963" width="11.7109375" bestFit="1" customWidth="1"/>
    <col min="8964" max="8964" width="47.85546875" bestFit="1" customWidth="1"/>
    <col min="8965" max="8965" width="32.42578125" bestFit="1" customWidth="1"/>
    <col min="8966" max="8966" width="20" bestFit="1" customWidth="1"/>
    <col min="8967" max="8967" width="11.28515625" bestFit="1" customWidth="1"/>
    <col min="8968" max="8968" width="10.5703125" bestFit="1" customWidth="1"/>
    <col min="8969" max="8969" width="9" bestFit="1" customWidth="1"/>
    <col min="8970" max="8971" width="10.140625" bestFit="1" customWidth="1"/>
    <col min="8972" max="8972" width="10.85546875" customWidth="1"/>
    <col min="8973" max="8974" width="10.140625" bestFit="1" customWidth="1"/>
    <col min="8975" max="8975" width="14.140625" customWidth="1"/>
    <col min="8976" max="8976" width="14.42578125" customWidth="1"/>
    <col min="8977" max="8977" width="13.85546875" customWidth="1"/>
    <col min="8978" max="8978" width="12.42578125" customWidth="1"/>
    <col min="8979" max="8979" width="13.140625" bestFit="1" customWidth="1"/>
    <col min="9217" max="9217" width="8.85546875" customWidth="1"/>
    <col min="9218" max="9218" width="48" bestFit="1" customWidth="1"/>
    <col min="9219" max="9219" width="11.7109375" bestFit="1" customWidth="1"/>
    <col min="9220" max="9220" width="47.85546875" bestFit="1" customWidth="1"/>
    <col min="9221" max="9221" width="32.42578125" bestFit="1" customWidth="1"/>
    <col min="9222" max="9222" width="20" bestFit="1" customWidth="1"/>
    <col min="9223" max="9223" width="11.28515625" bestFit="1" customWidth="1"/>
    <col min="9224" max="9224" width="10.5703125" bestFit="1" customWidth="1"/>
    <col min="9225" max="9225" width="9" bestFit="1" customWidth="1"/>
    <col min="9226" max="9227" width="10.140625" bestFit="1" customWidth="1"/>
    <col min="9228" max="9228" width="10.85546875" customWidth="1"/>
    <col min="9229" max="9230" width="10.140625" bestFit="1" customWidth="1"/>
    <col min="9231" max="9231" width="14.140625" customWidth="1"/>
    <col min="9232" max="9232" width="14.42578125" customWidth="1"/>
    <col min="9233" max="9233" width="13.85546875" customWidth="1"/>
    <col min="9234" max="9234" width="12.42578125" customWidth="1"/>
    <col min="9235" max="9235" width="13.140625" bestFit="1" customWidth="1"/>
    <col min="9473" max="9473" width="8.85546875" customWidth="1"/>
    <col min="9474" max="9474" width="48" bestFit="1" customWidth="1"/>
    <col min="9475" max="9475" width="11.7109375" bestFit="1" customWidth="1"/>
    <col min="9476" max="9476" width="47.85546875" bestFit="1" customWidth="1"/>
    <col min="9477" max="9477" width="32.42578125" bestFit="1" customWidth="1"/>
    <col min="9478" max="9478" width="20" bestFit="1" customWidth="1"/>
    <col min="9479" max="9479" width="11.28515625" bestFit="1" customWidth="1"/>
    <col min="9480" max="9480" width="10.5703125" bestFit="1" customWidth="1"/>
    <col min="9481" max="9481" width="9" bestFit="1" customWidth="1"/>
    <col min="9482" max="9483" width="10.140625" bestFit="1" customWidth="1"/>
    <col min="9484" max="9484" width="10.85546875" customWidth="1"/>
    <col min="9485" max="9486" width="10.140625" bestFit="1" customWidth="1"/>
    <col min="9487" max="9487" width="14.140625" customWidth="1"/>
    <col min="9488" max="9488" width="14.42578125" customWidth="1"/>
    <col min="9489" max="9489" width="13.85546875" customWidth="1"/>
    <col min="9490" max="9490" width="12.42578125" customWidth="1"/>
    <col min="9491" max="9491" width="13.140625" bestFit="1" customWidth="1"/>
    <col min="9729" max="9729" width="8.85546875" customWidth="1"/>
    <col min="9730" max="9730" width="48" bestFit="1" customWidth="1"/>
    <col min="9731" max="9731" width="11.7109375" bestFit="1" customWidth="1"/>
    <col min="9732" max="9732" width="47.85546875" bestFit="1" customWidth="1"/>
    <col min="9733" max="9733" width="32.42578125" bestFit="1" customWidth="1"/>
    <col min="9734" max="9734" width="20" bestFit="1" customWidth="1"/>
    <col min="9735" max="9735" width="11.28515625" bestFit="1" customWidth="1"/>
    <col min="9736" max="9736" width="10.5703125" bestFit="1" customWidth="1"/>
    <col min="9737" max="9737" width="9" bestFit="1" customWidth="1"/>
    <col min="9738" max="9739" width="10.140625" bestFit="1" customWidth="1"/>
    <col min="9740" max="9740" width="10.85546875" customWidth="1"/>
    <col min="9741" max="9742" width="10.140625" bestFit="1" customWidth="1"/>
    <col min="9743" max="9743" width="14.140625" customWidth="1"/>
    <col min="9744" max="9744" width="14.42578125" customWidth="1"/>
    <col min="9745" max="9745" width="13.85546875" customWidth="1"/>
    <col min="9746" max="9746" width="12.42578125" customWidth="1"/>
    <col min="9747" max="9747" width="13.140625" bestFit="1" customWidth="1"/>
    <col min="9985" max="9985" width="8.85546875" customWidth="1"/>
    <col min="9986" max="9986" width="48" bestFit="1" customWidth="1"/>
    <col min="9987" max="9987" width="11.7109375" bestFit="1" customWidth="1"/>
    <col min="9988" max="9988" width="47.85546875" bestFit="1" customWidth="1"/>
    <col min="9989" max="9989" width="32.42578125" bestFit="1" customWidth="1"/>
    <col min="9990" max="9990" width="20" bestFit="1" customWidth="1"/>
    <col min="9991" max="9991" width="11.28515625" bestFit="1" customWidth="1"/>
    <col min="9992" max="9992" width="10.5703125" bestFit="1" customWidth="1"/>
    <col min="9993" max="9993" width="9" bestFit="1" customWidth="1"/>
    <col min="9994" max="9995" width="10.140625" bestFit="1" customWidth="1"/>
    <col min="9996" max="9996" width="10.85546875" customWidth="1"/>
    <col min="9997" max="9998" width="10.140625" bestFit="1" customWidth="1"/>
    <col min="9999" max="9999" width="14.140625" customWidth="1"/>
    <col min="10000" max="10000" width="14.42578125" customWidth="1"/>
    <col min="10001" max="10001" width="13.85546875" customWidth="1"/>
    <col min="10002" max="10002" width="12.42578125" customWidth="1"/>
    <col min="10003" max="10003" width="13.140625" bestFit="1" customWidth="1"/>
    <col min="10241" max="10241" width="8.85546875" customWidth="1"/>
    <col min="10242" max="10242" width="48" bestFit="1" customWidth="1"/>
    <col min="10243" max="10243" width="11.7109375" bestFit="1" customWidth="1"/>
    <col min="10244" max="10244" width="47.85546875" bestFit="1" customWidth="1"/>
    <col min="10245" max="10245" width="32.42578125" bestFit="1" customWidth="1"/>
    <col min="10246" max="10246" width="20" bestFit="1" customWidth="1"/>
    <col min="10247" max="10247" width="11.28515625" bestFit="1" customWidth="1"/>
    <col min="10248" max="10248" width="10.5703125" bestFit="1" customWidth="1"/>
    <col min="10249" max="10249" width="9" bestFit="1" customWidth="1"/>
    <col min="10250" max="10251" width="10.140625" bestFit="1" customWidth="1"/>
    <col min="10252" max="10252" width="10.85546875" customWidth="1"/>
    <col min="10253" max="10254" width="10.140625" bestFit="1" customWidth="1"/>
    <col min="10255" max="10255" width="14.140625" customWidth="1"/>
    <col min="10256" max="10256" width="14.42578125" customWidth="1"/>
    <col min="10257" max="10257" width="13.85546875" customWidth="1"/>
    <col min="10258" max="10258" width="12.42578125" customWidth="1"/>
    <col min="10259" max="10259" width="13.140625" bestFit="1" customWidth="1"/>
    <col min="10497" max="10497" width="8.85546875" customWidth="1"/>
    <col min="10498" max="10498" width="48" bestFit="1" customWidth="1"/>
    <col min="10499" max="10499" width="11.7109375" bestFit="1" customWidth="1"/>
    <col min="10500" max="10500" width="47.85546875" bestFit="1" customWidth="1"/>
    <col min="10501" max="10501" width="32.42578125" bestFit="1" customWidth="1"/>
    <col min="10502" max="10502" width="20" bestFit="1" customWidth="1"/>
    <col min="10503" max="10503" width="11.28515625" bestFit="1" customWidth="1"/>
    <col min="10504" max="10504" width="10.5703125" bestFit="1" customWidth="1"/>
    <col min="10505" max="10505" width="9" bestFit="1" customWidth="1"/>
    <col min="10506" max="10507" width="10.140625" bestFit="1" customWidth="1"/>
    <col min="10508" max="10508" width="10.85546875" customWidth="1"/>
    <col min="10509" max="10510" width="10.140625" bestFit="1" customWidth="1"/>
    <col min="10511" max="10511" width="14.140625" customWidth="1"/>
    <col min="10512" max="10512" width="14.42578125" customWidth="1"/>
    <col min="10513" max="10513" width="13.85546875" customWidth="1"/>
    <col min="10514" max="10514" width="12.42578125" customWidth="1"/>
    <col min="10515" max="10515" width="13.140625" bestFit="1" customWidth="1"/>
    <col min="10753" max="10753" width="8.85546875" customWidth="1"/>
    <col min="10754" max="10754" width="48" bestFit="1" customWidth="1"/>
    <col min="10755" max="10755" width="11.7109375" bestFit="1" customWidth="1"/>
    <col min="10756" max="10756" width="47.85546875" bestFit="1" customWidth="1"/>
    <col min="10757" max="10757" width="32.42578125" bestFit="1" customWidth="1"/>
    <col min="10758" max="10758" width="20" bestFit="1" customWidth="1"/>
    <col min="10759" max="10759" width="11.28515625" bestFit="1" customWidth="1"/>
    <col min="10760" max="10760" width="10.5703125" bestFit="1" customWidth="1"/>
    <col min="10761" max="10761" width="9" bestFit="1" customWidth="1"/>
    <col min="10762" max="10763" width="10.140625" bestFit="1" customWidth="1"/>
    <col min="10764" max="10764" width="10.85546875" customWidth="1"/>
    <col min="10765" max="10766" width="10.140625" bestFit="1" customWidth="1"/>
    <col min="10767" max="10767" width="14.140625" customWidth="1"/>
    <col min="10768" max="10768" width="14.42578125" customWidth="1"/>
    <col min="10769" max="10769" width="13.85546875" customWidth="1"/>
    <col min="10770" max="10770" width="12.42578125" customWidth="1"/>
    <col min="10771" max="10771" width="13.140625" bestFit="1" customWidth="1"/>
    <col min="11009" max="11009" width="8.85546875" customWidth="1"/>
    <col min="11010" max="11010" width="48" bestFit="1" customWidth="1"/>
    <col min="11011" max="11011" width="11.7109375" bestFit="1" customWidth="1"/>
    <col min="11012" max="11012" width="47.85546875" bestFit="1" customWidth="1"/>
    <col min="11013" max="11013" width="32.42578125" bestFit="1" customWidth="1"/>
    <col min="11014" max="11014" width="20" bestFit="1" customWidth="1"/>
    <col min="11015" max="11015" width="11.28515625" bestFit="1" customWidth="1"/>
    <col min="11016" max="11016" width="10.5703125" bestFit="1" customWidth="1"/>
    <col min="11017" max="11017" width="9" bestFit="1" customWidth="1"/>
    <col min="11018" max="11019" width="10.140625" bestFit="1" customWidth="1"/>
    <col min="11020" max="11020" width="10.85546875" customWidth="1"/>
    <col min="11021" max="11022" width="10.140625" bestFit="1" customWidth="1"/>
    <col min="11023" max="11023" width="14.140625" customWidth="1"/>
    <col min="11024" max="11024" width="14.42578125" customWidth="1"/>
    <col min="11025" max="11025" width="13.85546875" customWidth="1"/>
    <col min="11026" max="11026" width="12.42578125" customWidth="1"/>
    <col min="11027" max="11027" width="13.140625" bestFit="1" customWidth="1"/>
    <col min="11265" max="11265" width="8.85546875" customWidth="1"/>
    <col min="11266" max="11266" width="48" bestFit="1" customWidth="1"/>
    <col min="11267" max="11267" width="11.7109375" bestFit="1" customWidth="1"/>
    <col min="11268" max="11268" width="47.85546875" bestFit="1" customWidth="1"/>
    <col min="11269" max="11269" width="32.42578125" bestFit="1" customWidth="1"/>
    <col min="11270" max="11270" width="20" bestFit="1" customWidth="1"/>
    <col min="11271" max="11271" width="11.28515625" bestFit="1" customWidth="1"/>
    <col min="11272" max="11272" width="10.5703125" bestFit="1" customWidth="1"/>
    <col min="11273" max="11273" width="9" bestFit="1" customWidth="1"/>
    <col min="11274" max="11275" width="10.140625" bestFit="1" customWidth="1"/>
    <col min="11276" max="11276" width="10.85546875" customWidth="1"/>
    <col min="11277" max="11278" width="10.140625" bestFit="1" customWidth="1"/>
    <col min="11279" max="11279" width="14.140625" customWidth="1"/>
    <col min="11280" max="11280" width="14.42578125" customWidth="1"/>
    <col min="11281" max="11281" width="13.85546875" customWidth="1"/>
    <col min="11282" max="11282" width="12.42578125" customWidth="1"/>
    <col min="11283" max="11283" width="13.140625" bestFit="1" customWidth="1"/>
    <col min="11521" max="11521" width="8.85546875" customWidth="1"/>
    <col min="11522" max="11522" width="48" bestFit="1" customWidth="1"/>
    <col min="11523" max="11523" width="11.7109375" bestFit="1" customWidth="1"/>
    <col min="11524" max="11524" width="47.85546875" bestFit="1" customWidth="1"/>
    <col min="11525" max="11525" width="32.42578125" bestFit="1" customWidth="1"/>
    <col min="11526" max="11526" width="20" bestFit="1" customWidth="1"/>
    <col min="11527" max="11527" width="11.28515625" bestFit="1" customWidth="1"/>
    <col min="11528" max="11528" width="10.5703125" bestFit="1" customWidth="1"/>
    <col min="11529" max="11529" width="9" bestFit="1" customWidth="1"/>
    <col min="11530" max="11531" width="10.140625" bestFit="1" customWidth="1"/>
    <col min="11532" max="11532" width="10.85546875" customWidth="1"/>
    <col min="11533" max="11534" width="10.140625" bestFit="1" customWidth="1"/>
    <col min="11535" max="11535" width="14.140625" customWidth="1"/>
    <col min="11536" max="11536" width="14.42578125" customWidth="1"/>
    <col min="11537" max="11537" width="13.85546875" customWidth="1"/>
    <col min="11538" max="11538" width="12.42578125" customWidth="1"/>
    <col min="11539" max="11539" width="13.140625" bestFit="1" customWidth="1"/>
    <col min="11777" max="11777" width="8.85546875" customWidth="1"/>
    <col min="11778" max="11778" width="48" bestFit="1" customWidth="1"/>
    <col min="11779" max="11779" width="11.7109375" bestFit="1" customWidth="1"/>
    <col min="11780" max="11780" width="47.85546875" bestFit="1" customWidth="1"/>
    <col min="11781" max="11781" width="32.42578125" bestFit="1" customWidth="1"/>
    <col min="11782" max="11782" width="20" bestFit="1" customWidth="1"/>
    <col min="11783" max="11783" width="11.28515625" bestFit="1" customWidth="1"/>
    <col min="11784" max="11784" width="10.5703125" bestFit="1" customWidth="1"/>
    <col min="11785" max="11785" width="9" bestFit="1" customWidth="1"/>
    <col min="11786" max="11787" width="10.140625" bestFit="1" customWidth="1"/>
    <col min="11788" max="11788" width="10.85546875" customWidth="1"/>
    <col min="11789" max="11790" width="10.140625" bestFit="1" customWidth="1"/>
    <col min="11791" max="11791" width="14.140625" customWidth="1"/>
    <col min="11792" max="11792" width="14.42578125" customWidth="1"/>
    <col min="11793" max="11793" width="13.85546875" customWidth="1"/>
    <col min="11794" max="11794" width="12.42578125" customWidth="1"/>
    <col min="11795" max="11795" width="13.140625" bestFit="1" customWidth="1"/>
    <col min="12033" max="12033" width="8.85546875" customWidth="1"/>
    <col min="12034" max="12034" width="48" bestFit="1" customWidth="1"/>
    <col min="12035" max="12035" width="11.7109375" bestFit="1" customWidth="1"/>
    <col min="12036" max="12036" width="47.85546875" bestFit="1" customWidth="1"/>
    <col min="12037" max="12037" width="32.42578125" bestFit="1" customWidth="1"/>
    <col min="12038" max="12038" width="20" bestFit="1" customWidth="1"/>
    <col min="12039" max="12039" width="11.28515625" bestFit="1" customWidth="1"/>
    <col min="12040" max="12040" width="10.5703125" bestFit="1" customWidth="1"/>
    <col min="12041" max="12041" width="9" bestFit="1" customWidth="1"/>
    <col min="12042" max="12043" width="10.140625" bestFit="1" customWidth="1"/>
    <col min="12044" max="12044" width="10.85546875" customWidth="1"/>
    <col min="12045" max="12046" width="10.140625" bestFit="1" customWidth="1"/>
    <col min="12047" max="12047" width="14.140625" customWidth="1"/>
    <col min="12048" max="12048" width="14.42578125" customWidth="1"/>
    <col min="12049" max="12049" width="13.85546875" customWidth="1"/>
    <col min="12050" max="12050" width="12.42578125" customWidth="1"/>
    <col min="12051" max="12051" width="13.140625" bestFit="1" customWidth="1"/>
    <col min="12289" max="12289" width="8.85546875" customWidth="1"/>
    <col min="12290" max="12290" width="48" bestFit="1" customWidth="1"/>
    <col min="12291" max="12291" width="11.7109375" bestFit="1" customWidth="1"/>
    <col min="12292" max="12292" width="47.85546875" bestFit="1" customWidth="1"/>
    <col min="12293" max="12293" width="32.42578125" bestFit="1" customWidth="1"/>
    <col min="12294" max="12294" width="20" bestFit="1" customWidth="1"/>
    <col min="12295" max="12295" width="11.28515625" bestFit="1" customWidth="1"/>
    <col min="12296" max="12296" width="10.5703125" bestFit="1" customWidth="1"/>
    <col min="12297" max="12297" width="9" bestFit="1" customWidth="1"/>
    <col min="12298" max="12299" width="10.140625" bestFit="1" customWidth="1"/>
    <col min="12300" max="12300" width="10.85546875" customWidth="1"/>
    <col min="12301" max="12302" width="10.140625" bestFit="1" customWidth="1"/>
    <col min="12303" max="12303" width="14.140625" customWidth="1"/>
    <col min="12304" max="12304" width="14.42578125" customWidth="1"/>
    <col min="12305" max="12305" width="13.85546875" customWidth="1"/>
    <col min="12306" max="12306" width="12.42578125" customWidth="1"/>
    <col min="12307" max="12307" width="13.140625" bestFit="1" customWidth="1"/>
    <col min="12545" max="12545" width="8.85546875" customWidth="1"/>
    <col min="12546" max="12546" width="48" bestFit="1" customWidth="1"/>
    <col min="12547" max="12547" width="11.7109375" bestFit="1" customWidth="1"/>
    <col min="12548" max="12548" width="47.85546875" bestFit="1" customWidth="1"/>
    <col min="12549" max="12549" width="32.42578125" bestFit="1" customWidth="1"/>
    <col min="12550" max="12550" width="20" bestFit="1" customWidth="1"/>
    <col min="12551" max="12551" width="11.28515625" bestFit="1" customWidth="1"/>
    <col min="12552" max="12552" width="10.5703125" bestFit="1" customWidth="1"/>
    <col min="12553" max="12553" width="9" bestFit="1" customWidth="1"/>
    <col min="12554" max="12555" width="10.140625" bestFit="1" customWidth="1"/>
    <col min="12556" max="12556" width="10.85546875" customWidth="1"/>
    <col min="12557" max="12558" width="10.140625" bestFit="1" customWidth="1"/>
    <col min="12559" max="12559" width="14.140625" customWidth="1"/>
    <col min="12560" max="12560" width="14.42578125" customWidth="1"/>
    <col min="12561" max="12561" width="13.85546875" customWidth="1"/>
    <col min="12562" max="12562" width="12.42578125" customWidth="1"/>
    <col min="12563" max="12563" width="13.140625" bestFit="1" customWidth="1"/>
    <col min="12801" max="12801" width="8.85546875" customWidth="1"/>
    <col min="12802" max="12802" width="48" bestFit="1" customWidth="1"/>
    <col min="12803" max="12803" width="11.7109375" bestFit="1" customWidth="1"/>
    <col min="12804" max="12804" width="47.85546875" bestFit="1" customWidth="1"/>
    <col min="12805" max="12805" width="32.42578125" bestFit="1" customWidth="1"/>
    <col min="12806" max="12806" width="20" bestFit="1" customWidth="1"/>
    <col min="12807" max="12807" width="11.28515625" bestFit="1" customWidth="1"/>
    <col min="12808" max="12808" width="10.5703125" bestFit="1" customWidth="1"/>
    <col min="12809" max="12809" width="9" bestFit="1" customWidth="1"/>
    <col min="12810" max="12811" width="10.140625" bestFit="1" customWidth="1"/>
    <col min="12812" max="12812" width="10.85546875" customWidth="1"/>
    <col min="12813" max="12814" width="10.140625" bestFit="1" customWidth="1"/>
    <col min="12815" max="12815" width="14.140625" customWidth="1"/>
    <col min="12816" max="12816" width="14.42578125" customWidth="1"/>
    <col min="12817" max="12817" width="13.85546875" customWidth="1"/>
    <col min="12818" max="12818" width="12.42578125" customWidth="1"/>
    <col min="12819" max="12819" width="13.140625" bestFit="1" customWidth="1"/>
    <col min="13057" max="13057" width="8.85546875" customWidth="1"/>
    <col min="13058" max="13058" width="48" bestFit="1" customWidth="1"/>
    <col min="13059" max="13059" width="11.7109375" bestFit="1" customWidth="1"/>
    <col min="13060" max="13060" width="47.85546875" bestFit="1" customWidth="1"/>
    <col min="13061" max="13061" width="32.42578125" bestFit="1" customWidth="1"/>
    <col min="13062" max="13062" width="20" bestFit="1" customWidth="1"/>
    <col min="13063" max="13063" width="11.28515625" bestFit="1" customWidth="1"/>
    <col min="13064" max="13064" width="10.5703125" bestFit="1" customWidth="1"/>
    <col min="13065" max="13065" width="9" bestFit="1" customWidth="1"/>
    <col min="13066" max="13067" width="10.140625" bestFit="1" customWidth="1"/>
    <col min="13068" max="13068" width="10.85546875" customWidth="1"/>
    <col min="13069" max="13070" width="10.140625" bestFit="1" customWidth="1"/>
    <col min="13071" max="13071" width="14.140625" customWidth="1"/>
    <col min="13072" max="13072" width="14.42578125" customWidth="1"/>
    <col min="13073" max="13073" width="13.85546875" customWidth="1"/>
    <col min="13074" max="13074" width="12.42578125" customWidth="1"/>
    <col min="13075" max="13075" width="13.140625" bestFit="1" customWidth="1"/>
    <col min="13313" max="13313" width="8.85546875" customWidth="1"/>
    <col min="13314" max="13314" width="48" bestFit="1" customWidth="1"/>
    <col min="13315" max="13315" width="11.7109375" bestFit="1" customWidth="1"/>
    <col min="13316" max="13316" width="47.85546875" bestFit="1" customWidth="1"/>
    <col min="13317" max="13317" width="32.42578125" bestFit="1" customWidth="1"/>
    <col min="13318" max="13318" width="20" bestFit="1" customWidth="1"/>
    <col min="13319" max="13319" width="11.28515625" bestFit="1" customWidth="1"/>
    <col min="13320" max="13320" width="10.5703125" bestFit="1" customWidth="1"/>
    <col min="13321" max="13321" width="9" bestFit="1" customWidth="1"/>
    <col min="13322" max="13323" width="10.140625" bestFit="1" customWidth="1"/>
    <col min="13324" max="13324" width="10.85546875" customWidth="1"/>
    <col min="13325" max="13326" width="10.140625" bestFit="1" customWidth="1"/>
    <col min="13327" max="13327" width="14.140625" customWidth="1"/>
    <col min="13328" max="13328" width="14.42578125" customWidth="1"/>
    <col min="13329" max="13329" width="13.85546875" customWidth="1"/>
    <col min="13330" max="13330" width="12.42578125" customWidth="1"/>
    <col min="13331" max="13331" width="13.140625" bestFit="1" customWidth="1"/>
    <col min="13569" max="13569" width="8.85546875" customWidth="1"/>
    <col min="13570" max="13570" width="48" bestFit="1" customWidth="1"/>
    <col min="13571" max="13571" width="11.7109375" bestFit="1" customWidth="1"/>
    <col min="13572" max="13572" width="47.85546875" bestFit="1" customWidth="1"/>
    <col min="13573" max="13573" width="32.42578125" bestFit="1" customWidth="1"/>
    <col min="13574" max="13574" width="20" bestFit="1" customWidth="1"/>
    <col min="13575" max="13575" width="11.28515625" bestFit="1" customWidth="1"/>
    <col min="13576" max="13576" width="10.5703125" bestFit="1" customWidth="1"/>
    <col min="13577" max="13577" width="9" bestFit="1" customWidth="1"/>
    <col min="13578" max="13579" width="10.140625" bestFit="1" customWidth="1"/>
    <col min="13580" max="13580" width="10.85546875" customWidth="1"/>
    <col min="13581" max="13582" width="10.140625" bestFit="1" customWidth="1"/>
    <col min="13583" max="13583" width="14.140625" customWidth="1"/>
    <col min="13584" max="13584" width="14.42578125" customWidth="1"/>
    <col min="13585" max="13585" width="13.85546875" customWidth="1"/>
    <col min="13586" max="13586" width="12.42578125" customWidth="1"/>
    <col min="13587" max="13587" width="13.140625" bestFit="1" customWidth="1"/>
    <col min="13825" max="13825" width="8.85546875" customWidth="1"/>
    <col min="13826" max="13826" width="48" bestFit="1" customWidth="1"/>
    <col min="13827" max="13827" width="11.7109375" bestFit="1" customWidth="1"/>
    <col min="13828" max="13828" width="47.85546875" bestFit="1" customWidth="1"/>
    <col min="13829" max="13829" width="32.42578125" bestFit="1" customWidth="1"/>
    <col min="13830" max="13830" width="20" bestFit="1" customWidth="1"/>
    <col min="13831" max="13831" width="11.28515625" bestFit="1" customWidth="1"/>
    <col min="13832" max="13832" width="10.5703125" bestFit="1" customWidth="1"/>
    <col min="13833" max="13833" width="9" bestFit="1" customWidth="1"/>
    <col min="13834" max="13835" width="10.140625" bestFit="1" customWidth="1"/>
    <col min="13836" max="13836" width="10.85546875" customWidth="1"/>
    <col min="13837" max="13838" width="10.140625" bestFit="1" customWidth="1"/>
    <col min="13839" max="13839" width="14.140625" customWidth="1"/>
    <col min="13840" max="13840" width="14.42578125" customWidth="1"/>
    <col min="13841" max="13841" width="13.85546875" customWidth="1"/>
    <col min="13842" max="13842" width="12.42578125" customWidth="1"/>
    <col min="13843" max="13843" width="13.140625" bestFit="1" customWidth="1"/>
    <col min="14081" max="14081" width="8.85546875" customWidth="1"/>
    <col min="14082" max="14082" width="48" bestFit="1" customWidth="1"/>
    <col min="14083" max="14083" width="11.7109375" bestFit="1" customWidth="1"/>
    <col min="14084" max="14084" width="47.85546875" bestFit="1" customWidth="1"/>
    <col min="14085" max="14085" width="32.42578125" bestFit="1" customWidth="1"/>
    <col min="14086" max="14086" width="20" bestFit="1" customWidth="1"/>
    <col min="14087" max="14087" width="11.28515625" bestFit="1" customWidth="1"/>
    <col min="14088" max="14088" width="10.5703125" bestFit="1" customWidth="1"/>
    <col min="14089" max="14089" width="9" bestFit="1" customWidth="1"/>
    <col min="14090" max="14091" width="10.140625" bestFit="1" customWidth="1"/>
    <col min="14092" max="14092" width="10.85546875" customWidth="1"/>
    <col min="14093" max="14094" width="10.140625" bestFit="1" customWidth="1"/>
    <col min="14095" max="14095" width="14.140625" customWidth="1"/>
    <col min="14096" max="14096" width="14.42578125" customWidth="1"/>
    <col min="14097" max="14097" width="13.85546875" customWidth="1"/>
    <col min="14098" max="14098" width="12.42578125" customWidth="1"/>
    <col min="14099" max="14099" width="13.140625" bestFit="1" customWidth="1"/>
    <col min="14337" max="14337" width="8.85546875" customWidth="1"/>
    <col min="14338" max="14338" width="48" bestFit="1" customWidth="1"/>
    <col min="14339" max="14339" width="11.7109375" bestFit="1" customWidth="1"/>
    <col min="14340" max="14340" width="47.85546875" bestFit="1" customWidth="1"/>
    <col min="14341" max="14341" width="32.42578125" bestFit="1" customWidth="1"/>
    <col min="14342" max="14342" width="20" bestFit="1" customWidth="1"/>
    <col min="14343" max="14343" width="11.28515625" bestFit="1" customWidth="1"/>
    <col min="14344" max="14344" width="10.5703125" bestFit="1" customWidth="1"/>
    <col min="14345" max="14345" width="9" bestFit="1" customWidth="1"/>
    <col min="14346" max="14347" width="10.140625" bestFit="1" customWidth="1"/>
    <col min="14348" max="14348" width="10.85546875" customWidth="1"/>
    <col min="14349" max="14350" width="10.140625" bestFit="1" customWidth="1"/>
    <col min="14351" max="14351" width="14.140625" customWidth="1"/>
    <col min="14352" max="14352" width="14.42578125" customWidth="1"/>
    <col min="14353" max="14353" width="13.85546875" customWidth="1"/>
    <col min="14354" max="14354" width="12.42578125" customWidth="1"/>
    <col min="14355" max="14355" width="13.140625" bestFit="1" customWidth="1"/>
    <col min="14593" max="14593" width="8.85546875" customWidth="1"/>
    <col min="14594" max="14594" width="48" bestFit="1" customWidth="1"/>
    <col min="14595" max="14595" width="11.7109375" bestFit="1" customWidth="1"/>
    <col min="14596" max="14596" width="47.85546875" bestFit="1" customWidth="1"/>
    <col min="14597" max="14597" width="32.42578125" bestFit="1" customWidth="1"/>
    <col min="14598" max="14598" width="20" bestFit="1" customWidth="1"/>
    <col min="14599" max="14599" width="11.28515625" bestFit="1" customWidth="1"/>
    <col min="14600" max="14600" width="10.5703125" bestFit="1" customWidth="1"/>
    <col min="14601" max="14601" width="9" bestFit="1" customWidth="1"/>
    <col min="14602" max="14603" width="10.140625" bestFit="1" customWidth="1"/>
    <col min="14604" max="14604" width="10.85546875" customWidth="1"/>
    <col min="14605" max="14606" width="10.140625" bestFit="1" customWidth="1"/>
    <col min="14607" max="14607" width="14.140625" customWidth="1"/>
    <col min="14608" max="14608" width="14.42578125" customWidth="1"/>
    <col min="14609" max="14609" width="13.85546875" customWidth="1"/>
    <col min="14610" max="14610" width="12.42578125" customWidth="1"/>
    <col min="14611" max="14611" width="13.140625" bestFit="1" customWidth="1"/>
    <col min="14849" max="14849" width="8.85546875" customWidth="1"/>
    <col min="14850" max="14850" width="48" bestFit="1" customWidth="1"/>
    <col min="14851" max="14851" width="11.7109375" bestFit="1" customWidth="1"/>
    <col min="14852" max="14852" width="47.85546875" bestFit="1" customWidth="1"/>
    <col min="14853" max="14853" width="32.42578125" bestFit="1" customWidth="1"/>
    <col min="14854" max="14854" width="20" bestFit="1" customWidth="1"/>
    <col min="14855" max="14855" width="11.28515625" bestFit="1" customWidth="1"/>
    <col min="14856" max="14856" width="10.5703125" bestFit="1" customWidth="1"/>
    <col min="14857" max="14857" width="9" bestFit="1" customWidth="1"/>
    <col min="14858" max="14859" width="10.140625" bestFit="1" customWidth="1"/>
    <col min="14860" max="14860" width="10.85546875" customWidth="1"/>
    <col min="14861" max="14862" width="10.140625" bestFit="1" customWidth="1"/>
    <col min="14863" max="14863" width="14.140625" customWidth="1"/>
    <col min="14864" max="14864" width="14.42578125" customWidth="1"/>
    <col min="14865" max="14865" width="13.85546875" customWidth="1"/>
    <col min="14866" max="14866" width="12.42578125" customWidth="1"/>
    <col min="14867" max="14867" width="13.140625" bestFit="1" customWidth="1"/>
    <col min="15105" max="15105" width="8.85546875" customWidth="1"/>
    <col min="15106" max="15106" width="48" bestFit="1" customWidth="1"/>
    <col min="15107" max="15107" width="11.7109375" bestFit="1" customWidth="1"/>
    <col min="15108" max="15108" width="47.85546875" bestFit="1" customWidth="1"/>
    <col min="15109" max="15109" width="32.42578125" bestFit="1" customWidth="1"/>
    <col min="15110" max="15110" width="20" bestFit="1" customWidth="1"/>
    <col min="15111" max="15111" width="11.28515625" bestFit="1" customWidth="1"/>
    <col min="15112" max="15112" width="10.5703125" bestFit="1" customWidth="1"/>
    <col min="15113" max="15113" width="9" bestFit="1" customWidth="1"/>
    <col min="15114" max="15115" width="10.140625" bestFit="1" customWidth="1"/>
    <col min="15116" max="15116" width="10.85546875" customWidth="1"/>
    <col min="15117" max="15118" width="10.140625" bestFit="1" customWidth="1"/>
    <col min="15119" max="15119" width="14.140625" customWidth="1"/>
    <col min="15120" max="15120" width="14.42578125" customWidth="1"/>
    <col min="15121" max="15121" width="13.85546875" customWidth="1"/>
    <col min="15122" max="15122" width="12.42578125" customWidth="1"/>
    <col min="15123" max="15123" width="13.140625" bestFit="1" customWidth="1"/>
    <col min="15361" max="15361" width="8.85546875" customWidth="1"/>
    <col min="15362" max="15362" width="48" bestFit="1" customWidth="1"/>
    <col min="15363" max="15363" width="11.7109375" bestFit="1" customWidth="1"/>
    <col min="15364" max="15364" width="47.85546875" bestFit="1" customWidth="1"/>
    <col min="15365" max="15365" width="32.42578125" bestFit="1" customWidth="1"/>
    <col min="15366" max="15366" width="20" bestFit="1" customWidth="1"/>
    <col min="15367" max="15367" width="11.28515625" bestFit="1" customWidth="1"/>
    <col min="15368" max="15368" width="10.5703125" bestFit="1" customWidth="1"/>
    <col min="15369" max="15369" width="9" bestFit="1" customWidth="1"/>
    <col min="15370" max="15371" width="10.140625" bestFit="1" customWidth="1"/>
    <col min="15372" max="15372" width="10.85546875" customWidth="1"/>
    <col min="15373" max="15374" width="10.140625" bestFit="1" customWidth="1"/>
    <col min="15375" max="15375" width="14.140625" customWidth="1"/>
    <col min="15376" max="15376" width="14.42578125" customWidth="1"/>
    <col min="15377" max="15377" width="13.85546875" customWidth="1"/>
    <col min="15378" max="15378" width="12.42578125" customWidth="1"/>
    <col min="15379" max="15379" width="13.140625" bestFit="1" customWidth="1"/>
    <col min="15617" max="15617" width="8.85546875" customWidth="1"/>
    <col min="15618" max="15618" width="48" bestFit="1" customWidth="1"/>
    <col min="15619" max="15619" width="11.7109375" bestFit="1" customWidth="1"/>
    <col min="15620" max="15620" width="47.85546875" bestFit="1" customWidth="1"/>
    <col min="15621" max="15621" width="32.42578125" bestFit="1" customWidth="1"/>
    <col min="15622" max="15622" width="20" bestFit="1" customWidth="1"/>
    <col min="15623" max="15623" width="11.28515625" bestFit="1" customWidth="1"/>
    <col min="15624" max="15624" width="10.5703125" bestFit="1" customWidth="1"/>
    <col min="15625" max="15625" width="9" bestFit="1" customWidth="1"/>
    <col min="15626" max="15627" width="10.140625" bestFit="1" customWidth="1"/>
    <col min="15628" max="15628" width="10.85546875" customWidth="1"/>
    <col min="15629" max="15630" width="10.140625" bestFit="1" customWidth="1"/>
    <col min="15631" max="15631" width="14.140625" customWidth="1"/>
    <col min="15632" max="15632" width="14.42578125" customWidth="1"/>
    <col min="15633" max="15633" width="13.85546875" customWidth="1"/>
    <col min="15634" max="15634" width="12.42578125" customWidth="1"/>
    <col min="15635" max="15635" width="13.140625" bestFit="1" customWidth="1"/>
    <col min="15873" max="15873" width="8.85546875" customWidth="1"/>
    <col min="15874" max="15874" width="48" bestFit="1" customWidth="1"/>
    <col min="15875" max="15875" width="11.7109375" bestFit="1" customWidth="1"/>
    <col min="15876" max="15876" width="47.85546875" bestFit="1" customWidth="1"/>
    <col min="15877" max="15877" width="32.42578125" bestFit="1" customWidth="1"/>
    <col min="15878" max="15878" width="20" bestFit="1" customWidth="1"/>
    <col min="15879" max="15879" width="11.28515625" bestFit="1" customWidth="1"/>
    <col min="15880" max="15880" width="10.5703125" bestFit="1" customWidth="1"/>
    <col min="15881" max="15881" width="9" bestFit="1" customWidth="1"/>
    <col min="15882" max="15883" width="10.140625" bestFit="1" customWidth="1"/>
    <col min="15884" max="15884" width="10.85546875" customWidth="1"/>
    <col min="15885" max="15886" width="10.140625" bestFit="1" customWidth="1"/>
    <col min="15887" max="15887" width="14.140625" customWidth="1"/>
    <col min="15888" max="15888" width="14.42578125" customWidth="1"/>
    <col min="15889" max="15889" width="13.85546875" customWidth="1"/>
    <col min="15890" max="15890" width="12.42578125" customWidth="1"/>
    <col min="15891" max="15891" width="13.140625" bestFit="1" customWidth="1"/>
    <col min="16129" max="16129" width="8.85546875" customWidth="1"/>
    <col min="16130" max="16130" width="48" bestFit="1" customWidth="1"/>
    <col min="16131" max="16131" width="11.7109375" bestFit="1" customWidth="1"/>
    <col min="16132" max="16132" width="47.85546875" bestFit="1" customWidth="1"/>
    <col min="16133" max="16133" width="32.42578125" bestFit="1" customWidth="1"/>
    <col min="16134" max="16134" width="20" bestFit="1" customWidth="1"/>
    <col min="16135" max="16135" width="11.28515625" bestFit="1" customWidth="1"/>
    <col min="16136" max="16136" width="10.5703125" bestFit="1" customWidth="1"/>
    <col min="16137" max="16137" width="9" bestFit="1" customWidth="1"/>
    <col min="16138" max="16139" width="10.140625" bestFit="1" customWidth="1"/>
    <col min="16140" max="16140" width="10.85546875" customWidth="1"/>
    <col min="16141" max="16142" width="10.140625" bestFit="1" customWidth="1"/>
    <col min="16143" max="16143" width="14.140625" customWidth="1"/>
    <col min="16144" max="16144" width="14.42578125" customWidth="1"/>
    <col min="16145" max="16145" width="13.85546875" customWidth="1"/>
    <col min="16146" max="16146" width="12.42578125" customWidth="1"/>
    <col min="16147" max="16147" width="13.140625" bestFit="1" customWidth="1"/>
  </cols>
  <sheetData>
    <row r="1" spans="1:22" s="6" customFormat="1" x14ac:dyDescent="0.25">
      <c r="A1" s="1"/>
      <c r="B1" s="2"/>
      <c r="C1" s="2"/>
      <c r="D1" s="1"/>
      <c r="E1" s="1"/>
      <c r="F1" s="2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x14ac:dyDescent="0.25">
      <c r="A2" s="1"/>
      <c r="B2" s="2"/>
      <c r="C2" s="2"/>
      <c r="D2" s="1"/>
      <c r="E2" s="1"/>
      <c r="F2" s="2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25">
      <c r="A6" s="1"/>
      <c r="B6" s="2"/>
      <c r="C6" s="2"/>
      <c r="D6" s="1"/>
      <c r="E6" s="1"/>
      <c r="F6" s="2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25">
      <c r="A7" s="1"/>
      <c r="B7" s="2"/>
      <c r="C7" s="2"/>
      <c r="D7" s="1"/>
      <c r="E7" s="1"/>
      <c r="F7" s="2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2" s="6" customFormat="1" ht="8.1" customHeight="1" x14ac:dyDescent="0.25">
      <c r="A9" s="1"/>
      <c r="B9" s="2"/>
      <c r="C9" s="2"/>
      <c r="D9" s="1"/>
      <c r="E9" s="1"/>
      <c r="F9" s="2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">
      <c r="A10" s="1"/>
      <c r="B10" s="2"/>
      <c r="C10" s="2"/>
      <c r="D10" s="1"/>
      <c r="E10" s="1"/>
      <c r="F10" s="2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1" customFormat="1" ht="29.25" customHeight="1" thickBot="1" x14ac:dyDescent="0.3">
      <c r="A11" s="12"/>
      <c r="B11" s="13"/>
      <c r="C11" s="13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7"/>
      <c r="Q11" s="18" t="s">
        <v>5</v>
      </c>
      <c r="R11" s="19"/>
      <c r="S11" s="20" t="s">
        <v>6</v>
      </c>
      <c r="T11" s="20" t="s">
        <v>7</v>
      </c>
    </row>
    <row r="12" spans="1:22" s="21" customFormat="1" ht="15.7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4"/>
      <c r="J12" s="18" t="s">
        <v>8</v>
      </c>
      <c r="K12" s="25"/>
      <c r="L12" s="26" t="s">
        <v>9</v>
      </c>
      <c r="M12" s="25" t="s">
        <v>10</v>
      </c>
      <c r="N12" s="19"/>
      <c r="O12" s="26" t="s">
        <v>11</v>
      </c>
      <c r="P12" s="26" t="s">
        <v>12</v>
      </c>
      <c r="Q12" s="27" t="s">
        <v>13</v>
      </c>
      <c r="R12" s="20" t="s">
        <v>14</v>
      </c>
      <c r="S12" s="28"/>
      <c r="T12" s="28"/>
    </row>
    <row r="13" spans="1:22" s="21" customFormat="1" ht="58.5" customHeight="1" thickBot="1" x14ac:dyDescent="0.3">
      <c r="A13" s="29" t="s">
        <v>15</v>
      </c>
      <c r="B13" s="30" t="s">
        <v>16</v>
      </c>
      <c r="C13" s="31" t="s">
        <v>17</v>
      </c>
      <c r="D13" s="31" t="s">
        <v>18</v>
      </c>
      <c r="E13" s="31" t="s">
        <v>19</v>
      </c>
      <c r="F13" s="30" t="s">
        <v>20</v>
      </c>
      <c r="G13" s="32" t="s">
        <v>21</v>
      </c>
      <c r="H13" s="33" t="s">
        <v>22</v>
      </c>
      <c r="I13" s="34" t="s">
        <v>23</v>
      </c>
      <c r="J13" s="35" t="s">
        <v>24</v>
      </c>
      <c r="K13" s="32" t="s">
        <v>25</v>
      </c>
      <c r="L13" s="36"/>
      <c r="M13" s="37" t="s">
        <v>26</v>
      </c>
      <c r="N13" s="32" t="s">
        <v>27</v>
      </c>
      <c r="O13" s="36"/>
      <c r="P13" s="36"/>
      <c r="Q13" s="38"/>
      <c r="R13" s="39"/>
      <c r="S13" s="39"/>
      <c r="T13" s="39"/>
    </row>
    <row r="14" spans="1:22" ht="9.9499999999999993" customHeight="1" thickBot="1" x14ac:dyDescent="0.3">
      <c r="A14" s="40"/>
      <c r="B14" s="41"/>
      <c r="C14" s="41"/>
      <c r="D14" s="42"/>
      <c r="E14" s="42"/>
      <c r="F14" s="41"/>
      <c r="G14" s="43"/>
      <c r="H14" s="44"/>
      <c r="I14" s="41"/>
      <c r="J14" s="41"/>
      <c r="K14" s="43"/>
      <c r="L14" s="43"/>
      <c r="M14" s="45"/>
      <c r="N14" s="43"/>
      <c r="O14" s="43"/>
      <c r="P14" s="43"/>
      <c r="Q14" s="41"/>
      <c r="R14" s="41"/>
      <c r="S14" s="41"/>
      <c r="T14" s="46"/>
    </row>
    <row r="15" spans="1:22" x14ac:dyDescent="0.25">
      <c r="A15" s="47">
        <v>1</v>
      </c>
      <c r="B15" s="48" t="s">
        <v>28</v>
      </c>
      <c r="C15" s="49" t="s">
        <v>29</v>
      </c>
      <c r="D15" s="49" t="s">
        <v>30</v>
      </c>
      <c r="E15" s="49" t="s">
        <v>31</v>
      </c>
      <c r="F15" s="50" t="s">
        <v>32</v>
      </c>
      <c r="G15" s="51">
        <v>16630.87</v>
      </c>
      <c r="H15" s="52" t="s">
        <v>33</v>
      </c>
      <c r="I15" s="53">
        <v>25</v>
      </c>
      <c r="J15" s="51">
        <f t="shared" ref="J15:J71" si="0">+G15*2.87%</f>
        <v>477.30596899999995</v>
      </c>
      <c r="K15" s="51">
        <f t="shared" ref="K15:K71" si="1">+G15*7.1%</f>
        <v>1180.7917699999998</v>
      </c>
      <c r="L15" s="51">
        <f t="shared" ref="L15:L71" si="2">+G15*1.15%</f>
        <v>191.25500499999998</v>
      </c>
      <c r="M15" s="54">
        <f t="shared" ref="M15:M71" si="3">+G15*3.04%</f>
        <v>505.57844799999998</v>
      </c>
      <c r="N15" s="51">
        <f t="shared" ref="N15:N71" si="4">+G15*7.09%</f>
        <v>1179.1286829999999</v>
      </c>
      <c r="O15" s="55" t="s">
        <v>33</v>
      </c>
      <c r="P15" s="51">
        <f t="shared" ref="P15:P71" si="5">SUM(J15,K15,L15,M15,N15)</f>
        <v>3534.0598749999999</v>
      </c>
      <c r="Q15" s="51">
        <f t="shared" ref="Q15:Q71" si="6">SUM(H15,I15,J15,M15,O15)</f>
        <v>1007.884417</v>
      </c>
      <c r="R15" s="51">
        <f t="shared" ref="R15:R71" si="7">SUM(K15,L15,N15)</f>
        <v>2551.1754579999997</v>
      </c>
      <c r="S15" s="51">
        <f t="shared" ref="S15:S71" si="8">G15-Q15</f>
        <v>15622.985583</v>
      </c>
      <c r="T15" s="47">
        <v>113</v>
      </c>
    </row>
    <row r="16" spans="1:22" x14ac:dyDescent="0.25">
      <c r="A16" s="56">
        <v>2</v>
      </c>
      <c r="B16" s="57" t="s">
        <v>34</v>
      </c>
      <c r="C16" s="58" t="s">
        <v>29</v>
      </c>
      <c r="D16" s="58" t="s">
        <v>30</v>
      </c>
      <c r="E16" s="58" t="s">
        <v>35</v>
      </c>
      <c r="F16" s="59" t="s">
        <v>32</v>
      </c>
      <c r="G16" s="60">
        <v>10000</v>
      </c>
      <c r="H16" s="61" t="s">
        <v>33</v>
      </c>
      <c r="I16" s="62">
        <v>25</v>
      </c>
      <c r="J16" s="60">
        <f t="shared" si="0"/>
        <v>287</v>
      </c>
      <c r="K16" s="60">
        <f t="shared" si="1"/>
        <v>709.99999999999989</v>
      </c>
      <c r="L16" s="60">
        <f t="shared" si="2"/>
        <v>115</v>
      </c>
      <c r="M16" s="63">
        <f t="shared" si="3"/>
        <v>304</v>
      </c>
      <c r="N16" s="64">
        <f t="shared" si="4"/>
        <v>709</v>
      </c>
      <c r="O16" s="65" t="s">
        <v>33</v>
      </c>
      <c r="P16" s="66">
        <f t="shared" si="5"/>
        <v>2125</v>
      </c>
      <c r="Q16" s="60">
        <f t="shared" si="6"/>
        <v>616</v>
      </c>
      <c r="R16" s="60">
        <f t="shared" si="7"/>
        <v>1534</v>
      </c>
      <c r="S16" s="60">
        <f t="shared" si="8"/>
        <v>9384</v>
      </c>
      <c r="T16" s="56">
        <v>113</v>
      </c>
    </row>
    <row r="17" spans="1:20" ht="30" x14ac:dyDescent="0.25">
      <c r="A17" s="56">
        <v>3</v>
      </c>
      <c r="B17" s="57" t="s">
        <v>36</v>
      </c>
      <c r="C17" s="58" t="s">
        <v>29</v>
      </c>
      <c r="D17" s="58" t="s">
        <v>30</v>
      </c>
      <c r="E17" s="67" t="s">
        <v>37</v>
      </c>
      <c r="F17" s="59" t="s">
        <v>32</v>
      </c>
      <c r="G17" s="60">
        <v>10000</v>
      </c>
      <c r="H17" s="61" t="s">
        <v>33</v>
      </c>
      <c r="I17" s="62">
        <v>25</v>
      </c>
      <c r="J17" s="60">
        <f t="shared" si="0"/>
        <v>287</v>
      </c>
      <c r="K17" s="60">
        <f t="shared" si="1"/>
        <v>709.99999999999989</v>
      </c>
      <c r="L17" s="60">
        <f t="shared" si="2"/>
        <v>115</v>
      </c>
      <c r="M17" s="63">
        <f t="shared" si="3"/>
        <v>304</v>
      </c>
      <c r="N17" s="64">
        <f t="shared" si="4"/>
        <v>709</v>
      </c>
      <c r="O17" s="65" t="s">
        <v>33</v>
      </c>
      <c r="P17" s="66">
        <f t="shared" si="5"/>
        <v>2125</v>
      </c>
      <c r="Q17" s="60">
        <f t="shared" si="6"/>
        <v>616</v>
      </c>
      <c r="R17" s="60">
        <f t="shared" si="7"/>
        <v>1534</v>
      </c>
      <c r="S17" s="60">
        <f t="shared" si="8"/>
        <v>9384</v>
      </c>
      <c r="T17" s="56">
        <v>113</v>
      </c>
    </row>
    <row r="18" spans="1:20" ht="30" x14ac:dyDescent="0.25">
      <c r="A18" s="56">
        <v>4</v>
      </c>
      <c r="B18" s="57" t="s">
        <v>38</v>
      </c>
      <c r="C18" s="58" t="s">
        <v>39</v>
      </c>
      <c r="D18" s="67" t="s">
        <v>40</v>
      </c>
      <c r="E18" s="67" t="s">
        <v>41</v>
      </c>
      <c r="F18" s="59" t="s">
        <v>32</v>
      </c>
      <c r="G18" s="60">
        <v>11550</v>
      </c>
      <c r="H18" s="61" t="s">
        <v>33</v>
      </c>
      <c r="I18" s="62">
        <v>25</v>
      </c>
      <c r="J18" s="60">
        <f t="shared" si="0"/>
        <v>331.48500000000001</v>
      </c>
      <c r="K18" s="60">
        <f t="shared" si="1"/>
        <v>820.05</v>
      </c>
      <c r="L18" s="60">
        <f t="shared" si="2"/>
        <v>132.82499999999999</v>
      </c>
      <c r="M18" s="63">
        <f t="shared" si="3"/>
        <v>351.12</v>
      </c>
      <c r="N18" s="64">
        <f t="shared" si="4"/>
        <v>818.8950000000001</v>
      </c>
      <c r="O18" s="65" t="s">
        <v>33</v>
      </c>
      <c r="P18" s="66">
        <f t="shared" si="5"/>
        <v>2454.375</v>
      </c>
      <c r="Q18" s="60">
        <f t="shared" si="6"/>
        <v>707.60500000000002</v>
      </c>
      <c r="R18" s="60">
        <f t="shared" si="7"/>
        <v>1771.77</v>
      </c>
      <c r="S18" s="60">
        <f t="shared" si="8"/>
        <v>10842.395</v>
      </c>
      <c r="T18" s="56">
        <v>113</v>
      </c>
    </row>
    <row r="19" spans="1:20" ht="15" customHeight="1" x14ac:dyDescent="0.25">
      <c r="A19" s="56">
        <v>5</v>
      </c>
      <c r="B19" s="57" t="s">
        <v>42</v>
      </c>
      <c r="C19" s="58" t="s">
        <v>39</v>
      </c>
      <c r="D19" s="67" t="s">
        <v>43</v>
      </c>
      <c r="E19" s="67" t="s">
        <v>44</v>
      </c>
      <c r="F19" s="59" t="s">
        <v>32</v>
      </c>
      <c r="G19" s="60">
        <v>24675</v>
      </c>
      <c r="H19" s="61" t="s">
        <v>33</v>
      </c>
      <c r="I19" s="62">
        <v>25</v>
      </c>
      <c r="J19" s="60">
        <f t="shared" si="0"/>
        <v>708.17250000000001</v>
      </c>
      <c r="K19" s="60">
        <f t="shared" si="1"/>
        <v>1751.925</v>
      </c>
      <c r="L19" s="60">
        <f t="shared" si="2"/>
        <v>283.76249999999999</v>
      </c>
      <c r="M19" s="63">
        <f t="shared" si="3"/>
        <v>750.12</v>
      </c>
      <c r="N19" s="64">
        <f t="shared" si="4"/>
        <v>1749.4575000000002</v>
      </c>
      <c r="O19" s="65" t="s">
        <v>33</v>
      </c>
      <c r="P19" s="66">
        <f t="shared" si="5"/>
        <v>5243.4375</v>
      </c>
      <c r="Q19" s="60">
        <f t="shared" si="6"/>
        <v>1483.2925</v>
      </c>
      <c r="R19" s="60">
        <f t="shared" si="7"/>
        <v>3785.1450000000004</v>
      </c>
      <c r="S19" s="60">
        <f t="shared" si="8"/>
        <v>23191.7075</v>
      </c>
      <c r="T19" s="56">
        <v>113</v>
      </c>
    </row>
    <row r="20" spans="1:20" x14ac:dyDescent="0.25">
      <c r="A20" s="56">
        <v>6</v>
      </c>
      <c r="B20" s="57" t="s">
        <v>45</v>
      </c>
      <c r="C20" s="58" t="s">
        <v>29</v>
      </c>
      <c r="D20" s="58" t="s">
        <v>46</v>
      </c>
      <c r="E20" s="58" t="s">
        <v>47</v>
      </c>
      <c r="F20" s="59" t="s">
        <v>32</v>
      </c>
      <c r="G20" s="60">
        <v>10000</v>
      </c>
      <c r="H20" s="61" t="s">
        <v>33</v>
      </c>
      <c r="I20" s="62">
        <v>25</v>
      </c>
      <c r="J20" s="60">
        <f t="shared" si="0"/>
        <v>287</v>
      </c>
      <c r="K20" s="60">
        <f t="shared" si="1"/>
        <v>709.99999999999989</v>
      </c>
      <c r="L20" s="60">
        <f t="shared" si="2"/>
        <v>115</v>
      </c>
      <c r="M20" s="63">
        <f t="shared" si="3"/>
        <v>304</v>
      </c>
      <c r="N20" s="64">
        <f t="shared" si="4"/>
        <v>709</v>
      </c>
      <c r="O20" s="65" t="s">
        <v>33</v>
      </c>
      <c r="P20" s="66">
        <f t="shared" si="5"/>
        <v>2125</v>
      </c>
      <c r="Q20" s="60">
        <f t="shared" si="6"/>
        <v>616</v>
      </c>
      <c r="R20" s="60">
        <f t="shared" si="7"/>
        <v>1534</v>
      </c>
      <c r="S20" s="60">
        <f t="shared" si="8"/>
        <v>9384</v>
      </c>
      <c r="T20" s="56">
        <v>113</v>
      </c>
    </row>
    <row r="21" spans="1:20" x14ac:dyDescent="0.25">
      <c r="A21" s="56">
        <v>7</v>
      </c>
      <c r="B21" s="57" t="s">
        <v>48</v>
      </c>
      <c r="C21" s="58" t="s">
        <v>29</v>
      </c>
      <c r="D21" s="58" t="s">
        <v>46</v>
      </c>
      <c r="E21" s="58" t="s">
        <v>47</v>
      </c>
      <c r="F21" s="59" t="s">
        <v>32</v>
      </c>
      <c r="G21" s="60">
        <v>10000</v>
      </c>
      <c r="H21" s="61" t="s">
        <v>33</v>
      </c>
      <c r="I21" s="62">
        <v>25</v>
      </c>
      <c r="J21" s="60">
        <f t="shared" si="0"/>
        <v>287</v>
      </c>
      <c r="K21" s="60">
        <f t="shared" si="1"/>
        <v>709.99999999999989</v>
      </c>
      <c r="L21" s="60">
        <f t="shared" si="2"/>
        <v>115</v>
      </c>
      <c r="M21" s="63">
        <f t="shared" si="3"/>
        <v>304</v>
      </c>
      <c r="N21" s="64">
        <f t="shared" si="4"/>
        <v>709</v>
      </c>
      <c r="O21" s="65" t="s">
        <v>33</v>
      </c>
      <c r="P21" s="66">
        <f t="shared" si="5"/>
        <v>2125</v>
      </c>
      <c r="Q21" s="60">
        <f t="shared" si="6"/>
        <v>616</v>
      </c>
      <c r="R21" s="60">
        <f t="shared" si="7"/>
        <v>1534</v>
      </c>
      <c r="S21" s="60">
        <f t="shared" si="8"/>
        <v>9384</v>
      </c>
      <c r="T21" s="56">
        <v>113</v>
      </c>
    </row>
    <row r="22" spans="1:20" x14ac:dyDescent="0.25">
      <c r="A22" s="56">
        <v>8</v>
      </c>
      <c r="B22" s="57" t="s">
        <v>49</v>
      </c>
      <c r="C22" s="58" t="s">
        <v>29</v>
      </c>
      <c r="D22" s="58" t="s">
        <v>46</v>
      </c>
      <c r="E22" s="58" t="s">
        <v>47</v>
      </c>
      <c r="F22" s="59" t="s">
        <v>32</v>
      </c>
      <c r="G22" s="60">
        <v>10000</v>
      </c>
      <c r="H22" s="61" t="s">
        <v>33</v>
      </c>
      <c r="I22" s="62">
        <v>25</v>
      </c>
      <c r="J22" s="60">
        <f t="shared" si="0"/>
        <v>287</v>
      </c>
      <c r="K22" s="60">
        <f t="shared" si="1"/>
        <v>709.99999999999989</v>
      </c>
      <c r="L22" s="60">
        <f t="shared" si="2"/>
        <v>115</v>
      </c>
      <c r="M22" s="63">
        <f t="shared" si="3"/>
        <v>304</v>
      </c>
      <c r="N22" s="64">
        <f t="shared" si="4"/>
        <v>709</v>
      </c>
      <c r="O22" s="65" t="s">
        <v>33</v>
      </c>
      <c r="P22" s="66">
        <f t="shared" si="5"/>
        <v>2125</v>
      </c>
      <c r="Q22" s="60">
        <f t="shared" si="6"/>
        <v>616</v>
      </c>
      <c r="R22" s="60">
        <f t="shared" si="7"/>
        <v>1534</v>
      </c>
      <c r="S22" s="60">
        <f t="shared" si="8"/>
        <v>9384</v>
      </c>
      <c r="T22" s="56">
        <v>113</v>
      </c>
    </row>
    <row r="23" spans="1:20" x14ac:dyDescent="0.25">
      <c r="A23" s="56">
        <v>9</v>
      </c>
      <c r="B23" s="57" t="s">
        <v>50</v>
      </c>
      <c r="C23" s="58" t="s">
        <v>39</v>
      </c>
      <c r="D23" s="58" t="s">
        <v>46</v>
      </c>
      <c r="E23" s="58" t="s">
        <v>47</v>
      </c>
      <c r="F23" s="59" t="s">
        <v>32</v>
      </c>
      <c r="G23" s="60">
        <v>13200</v>
      </c>
      <c r="H23" s="61">
        <v>0</v>
      </c>
      <c r="I23" s="62">
        <v>25</v>
      </c>
      <c r="J23" s="60">
        <f t="shared" si="0"/>
        <v>378.84</v>
      </c>
      <c r="K23" s="60">
        <f t="shared" si="1"/>
        <v>937.19999999999993</v>
      </c>
      <c r="L23" s="60">
        <f t="shared" si="2"/>
        <v>151.80000000000001</v>
      </c>
      <c r="M23" s="63">
        <f t="shared" si="3"/>
        <v>401.28</v>
      </c>
      <c r="N23" s="64">
        <f t="shared" si="4"/>
        <v>935.88000000000011</v>
      </c>
      <c r="O23" s="65" t="s">
        <v>33</v>
      </c>
      <c r="P23" s="66">
        <f t="shared" si="5"/>
        <v>2805</v>
      </c>
      <c r="Q23" s="60">
        <f t="shared" si="6"/>
        <v>805.11999999999989</v>
      </c>
      <c r="R23" s="60">
        <f t="shared" si="7"/>
        <v>2024.88</v>
      </c>
      <c r="S23" s="60">
        <f t="shared" si="8"/>
        <v>12394.880000000001</v>
      </c>
      <c r="T23" s="56">
        <v>113</v>
      </c>
    </row>
    <row r="24" spans="1:20" x14ac:dyDescent="0.25">
      <c r="A24" s="56">
        <v>10</v>
      </c>
      <c r="B24" s="57" t="s">
        <v>51</v>
      </c>
      <c r="C24" s="58" t="s">
        <v>39</v>
      </c>
      <c r="D24" s="58" t="s">
        <v>52</v>
      </c>
      <c r="E24" s="58" t="s">
        <v>53</v>
      </c>
      <c r="F24" s="59" t="s">
        <v>32</v>
      </c>
      <c r="G24" s="60">
        <v>10000</v>
      </c>
      <c r="H24" s="61" t="s">
        <v>33</v>
      </c>
      <c r="I24" s="62">
        <v>25</v>
      </c>
      <c r="J24" s="60">
        <f t="shared" si="0"/>
        <v>287</v>
      </c>
      <c r="K24" s="60">
        <f t="shared" si="1"/>
        <v>709.99999999999989</v>
      </c>
      <c r="L24" s="60">
        <f t="shared" si="2"/>
        <v>115</v>
      </c>
      <c r="M24" s="63">
        <f t="shared" si="3"/>
        <v>304</v>
      </c>
      <c r="N24" s="64">
        <f t="shared" si="4"/>
        <v>709</v>
      </c>
      <c r="O24" s="65" t="s">
        <v>33</v>
      </c>
      <c r="P24" s="66">
        <f t="shared" si="5"/>
        <v>2125</v>
      </c>
      <c r="Q24" s="60">
        <f t="shared" si="6"/>
        <v>616</v>
      </c>
      <c r="R24" s="60">
        <f t="shared" si="7"/>
        <v>1534</v>
      </c>
      <c r="S24" s="60">
        <f t="shared" si="8"/>
        <v>9384</v>
      </c>
      <c r="T24" s="56">
        <v>113</v>
      </c>
    </row>
    <row r="25" spans="1:20" x14ac:dyDescent="0.25">
      <c r="A25" s="56">
        <v>11</v>
      </c>
      <c r="B25" s="57" t="s">
        <v>54</v>
      </c>
      <c r="C25" s="58" t="s">
        <v>39</v>
      </c>
      <c r="D25" s="58" t="s">
        <v>52</v>
      </c>
      <c r="E25" s="58" t="s">
        <v>55</v>
      </c>
      <c r="F25" s="59" t="s">
        <v>32</v>
      </c>
      <c r="G25" s="60">
        <v>30798.5</v>
      </c>
      <c r="H25" s="62" t="s">
        <v>33</v>
      </c>
      <c r="I25" s="62">
        <v>25</v>
      </c>
      <c r="J25" s="60">
        <f t="shared" si="0"/>
        <v>883.91695000000004</v>
      </c>
      <c r="K25" s="60">
        <f t="shared" si="1"/>
        <v>2186.6934999999999</v>
      </c>
      <c r="L25" s="60">
        <f t="shared" si="2"/>
        <v>354.18275</v>
      </c>
      <c r="M25" s="63">
        <f t="shared" si="3"/>
        <v>936.27440000000001</v>
      </c>
      <c r="N25" s="64">
        <f t="shared" si="4"/>
        <v>2183.6136500000002</v>
      </c>
      <c r="O25" s="65" t="s">
        <v>33</v>
      </c>
      <c r="P25" s="66">
        <f t="shared" si="5"/>
        <v>6544.6812500000005</v>
      </c>
      <c r="Q25" s="60">
        <f t="shared" si="6"/>
        <v>1845.1913500000001</v>
      </c>
      <c r="R25" s="60">
        <f t="shared" si="7"/>
        <v>4724.4899000000005</v>
      </c>
      <c r="S25" s="60">
        <f t="shared" si="8"/>
        <v>28953.308649999999</v>
      </c>
      <c r="T25" s="56">
        <v>113</v>
      </c>
    </row>
    <row r="26" spans="1:20" x14ac:dyDescent="0.25">
      <c r="A26" s="56">
        <v>12</v>
      </c>
      <c r="B26" s="57" t="s">
        <v>56</v>
      </c>
      <c r="C26" s="58" t="s">
        <v>29</v>
      </c>
      <c r="D26" s="58" t="s">
        <v>57</v>
      </c>
      <c r="E26" s="58" t="s">
        <v>58</v>
      </c>
      <c r="F26" s="59" t="s">
        <v>32</v>
      </c>
      <c r="G26" s="60">
        <v>25665.41</v>
      </c>
      <c r="H26" s="62">
        <v>0</v>
      </c>
      <c r="I26" s="62">
        <v>25</v>
      </c>
      <c r="J26" s="60">
        <f t="shared" si="0"/>
        <v>736.59726699999999</v>
      </c>
      <c r="K26" s="60">
        <f t="shared" si="1"/>
        <v>1822.2441099999999</v>
      </c>
      <c r="L26" s="60">
        <f t="shared" si="2"/>
        <v>295.15221500000001</v>
      </c>
      <c r="M26" s="63">
        <f t="shared" si="3"/>
        <v>780.22846400000003</v>
      </c>
      <c r="N26" s="64">
        <f t="shared" si="4"/>
        <v>1819.6775690000002</v>
      </c>
      <c r="O26" s="65" t="s">
        <v>33</v>
      </c>
      <c r="P26" s="66">
        <f t="shared" si="5"/>
        <v>5453.899625</v>
      </c>
      <c r="Q26" s="60">
        <f t="shared" si="6"/>
        <v>1541.8257309999999</v>
      </c>
      <c r="R26" s="60">
        <f t="shared" si="7"/>
        <v>3937.0738940000001</v>
      </c>
      <c r="S26" s="60">
        <f t="shared" si="8"/>
        <v>24123.584268999999</v>
      </c>
      <c r="T26" s="56">
        <v>113</v>
      </c>
    </row>
    <row r="27" spans="1:20" x14ac:dyDescent="0.25">
      <c r="A27" s="56">
        <v>13</v>
      </c>
      <c r="B27" s="57" t="s">
        <v>59</v>
      </c>
      <c r="C27" s="58" t="s">
        <v>39</v>
      </c>
      <c r="D27" s="58" t="s">
        <v>57</v>
      </c>
      <c r="E27" s="58" t="s">
        <v>60</v>
      </c>
      <c r="F27" s="59" t="s">
        <v>32</v>
      </c>
      <c r="G27" s="60">
        <v>12547.54</v>
      </c>
      <c r="H27" s="62" t="s">
        <v>33</v>
      </c>
      <c r="I27" s="62">
        <v>25</v>
      </c>
      <c r="J27" s="60">
        <f t="shared" si="0"/>
        <v>360.11439800000005</v>
      </c>
      <c r="K27" s="60">
        <f t="shared" si="1"/>
        <v>890.87533999999994</v>
      </c>
      <c r="L27" s="60">
        <f t="shared" si="2"/>
        <v>144.29671000000002</v>
      </c>
      <c r="M27" s="63">
        <f t="shared" si="3"/>
        <v>381.44521600000002</v>
      </c>
      <c r="N27" s="64">
        <f t="shared" si="4"/>
        <v>889.62058600000012</v>
      </c>
      <c r="O27" s="65" t="s">
        <v>33</v>
      </c>
      <c r="P27" s="66">
        <f t="shared" si="5"/>
        <v>2666.3522500000004</v>
      </c>
      <c r="Q27" s="60">
        <f t="shared" si="6"/>
        <v>766.55961400000001</v>
      </c>
      <c r="R27" s="60">
        <f t="shared" si="7"/>
        <v>1924.7926360000001</v>
      </c>
      <c r="S27" s="60">
        <f t="shared" si="8"/>
        <v>11780.980386000001</v>
      </c>
      <c r="T27" s="56">
        <v>113</v>
      </c>
    </row>
    <row r="28" spans="1:20" x14ac:dyDescent="0.25">
      <c r="A28" s="56">
        <v>14</v>
      </c>
      <c r="B28" s="57" t="s">
        <v>61</v>
      </c>
      <c r="C28" s="58" t="s">
        <v>39</v>
      </c>
      <c r="D28" s="58" t="s">
        <v>57</v>
      </c>
      <c r="E28" s="58" t="s">
        <v>62</v>
      </c>
      <c r="F28" s="59" t="s">
        <v>32</v>
      </c>
      <c r="G28" s="60">
        <v>23100</v>
      </c>
      <c r="H28" s="62">
        <v>0</v>
      </c>
      <c r="I28" s="62">
        <v>25</v>
      </c>
      <c r="J28" s="60">
        <f t="shared" si="0"/>
        <v>662.97</v>
      </c>
      <c r="K28" s="60">
        <f t="shared" si="1"/>
        <v>1640.1</v>
      </c>
      <c r="L28" s="60">
        <f t="shared" si="2"/>
        <v>265.64999999999998</v>
      </c>
      <c r="M28" s="63">
        <f t="shared" si="3"/>
        <v>702.24</v>
      </c>
      <c r="N28" s="64">
        <f t="shared" si="4"/>
        <v>1637.7900000000002</v>
      </c>
      <c r="O28" s="65" t="s">
        <v>33</v>
      </c>
      <c r="P28" s="66">
        <f t="shared" si="5"/>
        <v>4908.75</v>
      </c>
      <c r="Q28" s="60">
        <f t="shared" si="6"/>
        <v>1390.21</v>
      </c>
      <c r="R28" s="60">
        <f t="shared" si="7"/>
        <v>3543.54</v>
      </c>
      <c r="S28" s="60">
        <f t="shared" si="8"/>
        <v>21709.79</v>
      </c>
      <c r="T28" s="56">
        <v>113</v>
      </c>
    </row>
    <row r="29" spans="1:20" ht="30" x14ac:dyDescent="0.25">
      <c r="A29" s="56">
        <v>15</v>
      </c>
      <c r="B29" s="57" t="s">
        <v>63</v>
      </c>
      <c r="C29" s="58" t="s">
        <v>29</v>
      </c>
      <c r="D29" s="67" t="s">
        <v>64</v>
      </c>
      <c r="E29" s="58" t="s">
        <v>65</v>
      </c>
      <c r="F29" s="59" t="s">
        <v>32</v>
      </c>
      <c r="G29" s="60">
        <v>22671.119999999999</v>
      </c>
      <c r="H29" s="62" t="s">
        <v>33</v>
      </c>
      <c r="I29" s="62">
        <v>25</v>
      </c>
      <c r="J29" s="60">
        <f t="shared" si="0"/>
        <v>650.66114399999992</v>
      </c>
      <c r="K29" s="60">
        <f t="shared" si="1"/>
        <v>1609.6495199999997</v>
      </c>
      <c r="L29" s="60">
        <f t="shared" si="2"/>
        <v>260.71787999999998</v>
      </c>
      <c r="M29" s="63">
        <f t="shared" si="3"/>
        <v>689.20204799999999</v>
      </c>
      <c r="N29" s="64">
        <f t="shared" si="4"/>
        <v>1607.3824079999999</v>
      </c>
      <c r="O29" s="65" t="s">
        <v>33</v>
      </c>
      <c r="P29" s="66">
        <f t="shared" si="5"/>
        <v>4817.6129999999994</v>
      </c>
      <c r="Q29" s="60">
        <f t="shared" si="6"/>
        <v>1364.8631919999998</v>
      </c>
      <c r="R29" s="60">
        <f t="shared" si="7"/>
        <v>3477.7498079999996</v>
      </c>
      <c r="S29" s="60">
        <f t="shared" si="8"/>
        <v>21306.256807999998</v>
      </c>
      <c r="T29" s="56">
        <v>113</v>
      </c>
    </row>
    <row r="30" spans="1:20" ht="30" x14ac:dyDescent="0.25">
      <c r="A30" s="56">
        <v>16</v>
      </c>
      <c r="B30" s="57" t="s">
        <v>66</v>
      </c>
      <c r="C30" s="58" t="s">
        <v>29</v>
      </c>
      <c r="D30" s="67" t="s">
        <v>64</v>
      </c>
      <c r="E30" s="58" t="s">
        <v>67</v>
      </c>
      <c r="F30" s="59" t="s">
        <v>32</v>
      </c>
      <c r="G30" s="60">
        <v>28350</v>
      </c>
      <c r="H30" s="62">
        <v>0</v>
      </c>
      <c r="I30" s="62">
        <v>25</v>
      </c>
      <c r="J30" s="60">
        <f t="shared" si="0"/>
        <v>813.64499999999998</v>
      </c>
      <c r="K30" s="60">
        <f t="shared" si="1"/>
        <v>2012.85</v>
      </c>
      <c r="L30" s="60">
        <f t="shared" si="2"/>
        <v>326.02499999999998</v>
      </c>
      <c r="M30" s="63">
        <f t="shared" si="3"/>
        <v>861.84</v>
      </c>
      <c r="N30" s="64">
        <f t="shared" si="4"/>
        <v>2010.0150000000001</v>
      </c>
      <c r="O30" s="65" t="s">
        <v>33</v>
      </c>
      <c r="P30" s="66">
        <f t="shared" si="5"/>
        <v>6024.375</v>
      </c>
      <c r="Q30" s="60">
        <f t="shared" si="6"/>
        <v>1700.4850000000001</v>
      </c>
      <c r="R30" s="60">
        <f t="shared" si="7"/>
        <v>4348.8900000000003</v>
      </c>
      <c r="S30" s="60">
        <f t="shared" si="8"/>
        <v>26649.514999999999</v>
      </c>
      <c r="T30" s="56">
        <v>113</v>
      </c>
    </row>
    <row r="31" spans="1:20" x14ac:dyDescent="0.25">
      <c r="A31" s="56">
        <v>17</v>
      </c>
      <c r="B31" s="57" t="s">
        <v>68</v>
      </c>
      <c r="C31" s="58" t="s">
        <v>39</v>
      </c>
      <c r="D31" s="68" t="s">
        <v>69</v>
      </c>
      <c r="E31" s="58" t="s">
        <v>70</v>
      </c>
      <c r="F31" s="59" t="s">
        <v>32</v>
      </c>
      <c r="G31" s="60">
        <v>10000</v>
      </c>
      <c r="H31" s="62" t="s">
        <v>33</v>
      </c>
      <c r="I31" s="62">
        <v>25</v>
      </c>
      <c r="J31" s="60">
        <f t="shared" si="0"/>
        <v>287</v>
      </c>
      <c r="K31" s="60">
        <f t="shared" si="1"/>
        <v>709.99999999999989</v>
      </c>
      <c r="L31" s="60">
        <f t="shared" si="2"/>
        <v>115</v>
      </c>
      <c r="M31" s="63">
        <f t="shared" si="3"/>
        <v>304</v>
      </c>
      <c r="N31" s="64">
        <f t="shared" si="4"/>
        <v>709</v>
      </c>
      <c r="O31" s="65" t="s">
        <v>33</v>
      </c>
      <c r="P31" s="66">
        <f t="shared" si="5"/>
        <v>2125</v>
      </c>
      <c r="Q31" s="60">
        <f t="shared" si="6"/>
        <v>616</v>
      </c>
      <c r="R31" s="60">
        <f t="shared" si="7"/>
        <v>1534</v>
      </c>
      <c r="S31" s="60">
        <f t="shared" si="8"/>
        <v>9384</v>
      </c>
      <c r="T31" s="56">
        <v>113</v>
      </c>
    </row>
    <row r="32" spans="1:20" x14ac:dyDescent="0.25">
      <c r="A32" s="56">
        <v>18</v>
      </c>
      <c r="B32" s="57" t="s">
        <v>71</v>
      </c>
      <c r="C32" s="58" t="s">
        <v>39</v>
      </c>
      <c r="D32" s="68" t="s">
        <v>69</v>
      </c>
      <c r="E32" s="58" t="s">
        <v>70</v>
      </c>
      <c r="F32" s="59" t="s">
        <v>32</v>
      </c>
      <c r="G32" s="60">
        <v>10000</v>
      </c>
      <c r="H32" s="62" t="s">
        <v>33</v>
      </c>
      <c r="I32" s="62">
        <v>25</v>
      </c>
      <c r="J32" s="60">
        <f t="shared" si="0"/>
        <v>287</v>
      </c>
      <c r="K32" s="60">
        <f t="shared" si="1"/>
        <v>709.99999999999989</v>
      </c>
      <c r="L32" s="60">
        <f t="shared" si="2"/>
        <v>115</v>
      </c>
      <c r="M32" s="63">
        <f t="shared" si="3"/>
        <v>304</v>
      </c>
      <c r="N32" s="64">
        <f t="shared" si="4"/>
        <v>709</v>
      </c>
      <c r="O32" s="65" t="s">
        <v>33</v>
      </c>
      <c r="P32" s="66">
        <f t="shared" si="5"/>
        <v>2125</v>
      </c>
      <c r="Q32" s="60">
        <f t="shared" si="6"/>
        <v>616</v>
      </c>
      <c r="R32" s="60">
        <f t="shared" si="7"/>
        <v>1534</v>
      </c>
      <c r="S32" s="60">
        <f t="shared" si="8"/>
        <v>9384</v>
      </c>
      <c r="T32" s="56">
        <v>113</v>
      </c>
    </row>
    <row r="33" spans="1:20" x14ac:dyDescent="0.25">
      <c r="A33" s="56">
        <v>19</v>
      </c>
      <c r="B33" s="57" t="s">
        <v>72</v>
      </c>
      <c r="C33" s="58" t="s">
        <v>39</v>
      </c>
      <c r="D33" s="68" t="s">
        <v>73</v>
      </c>
      <c r="E33" s="58" t="s">
        <v>44</v>
      </c>
      <c r="F33" s="59" t="s">
        <v>32</v>
      </c>
      <c r="G33" s="60">
        <v>24675</v>
      </c>
      <c r="H33" s="62">
        <v>0</v>
      </c>
      <c r="I33" s="62">
        <v>25</v>
      </c>
      <c r="J33" s="60">
        <f t="shared" si="0"/>
        <v>708.17250000000001</v>
      </c>
      <c r="K33" s="60">
        <f t="shared" si="1"/>
        <v>1751.925</v>
      </c>
      <c r="L33" s="60">
        <f t="shared" si="2"/>
        <v>283.76249999999999</v>
      </c>
      <c r="M33" s="63">
        <f t="shared" si="3"/>
        <v>750.12</v>
      </c>
      <c r="N33" s="64">
        <f t="shared" si="4"/>
        <v>1749.4575000000002</v>
      </c>
      <c r="O33" s="65" t="s">
        <v>33</v>
      </c>
      <c r="P33" s="66">
        <f t="shared" si="5"/>
        <v>5243.4375</v>
      </c>
      <c r="Q33" s="60">
        <f t="shared" si="6"/>
        <v>1483.2925</v>
      </c>
      <c r="R33" s="60">
        <f t="shared" si="7"/>
        <v>3785.1450000000004</v>
      </c>
      <c r="S33" s="60">
        <f t="shared" si="8"/>
        <v>23191.7075</v>
      </c>
      <c r="T33" s="56">
        <v>113</v>
      </c>
    </row>
    <row r="34" spans="1:20" ht="30" x14ac:dyDescent="0.25">
      <c r="A34" s="56">
        <v>20</v>
      </c>
      <c r="B34" s="57" t="s">
        <v>74</v>
      </c>
      <c r="C34" s="58" t="s">
        <v>29</v>
      </c>
      <c r="D34" s="69" t="s">
        <v>75</v>
      </c>
      <c r="E34" s="70" t="s">
        <v>76</v>
      </c>
      <c r="F34" s="59" t="s">
        <v>32</v>
      </c>
      <c r="G34" s="60">
        <v>49500</v>
      </c>
      <c r="H34" s="62">
        <v>1783.43</v>
      </c>
      <c r="I34" s="62">
        <v>25</v>
      </c>
      <c r="J34" s="60">
        <f t="shared" si="0"/>
        <v>1420.65</v>
      </c>
      <c r="K34" s="60">
        <f t="shared" si="1"/>
        <v>3514.4999999999995</v>
      </c>
      <c r="L34" s="60">
        <f t="shared" si="2"/>
        <v>569.25</v>
      </c>
      <c r="M34" s="63">
        <f t="shared" si="3"/>
        <v>1504.8</v>
      </c>
      <c r="N34" s="60">
        <f t="shared" si="4"/>
        <v>3509.55</v>
      </c>
      <c r="O34" s="62">
        <v>0</v>
      </c>
      <c r="P34" s="60">
        <f t="shared" si="5"/>
        <v>10518.75</v>
      </c>
      <c r="Q34" s="60">
        <f t="shared" si="6"/>
        <v>4733.88</v>
      </c>
      <c r="R34" s="60">
        <f t="shared" si="7"/>
        <v>7593.2999999999993</v>
      </c>
      <c r="S34" s="60">
        <f t="shared" si="8"/>
        <v>44766.12</v>
      </c>
      <c r="T34" s="56">
        <v>113</v>
      </c>
    </row>
    <row r="35" spans="1:20" x14ac:dyDescent="0.25">
      <c r="A35" s="56">
        <v>21</v>
      </c>
      <c r="B35" s="57" t="s">
        <v>77</v>
      </c>
      <c r="C35" s="58" t="s">
        <v>29</v>
      </c>
      <c r="D35" s="70" t="s">
        <v>78</v>
      </c>
      <c r="E35" s="58" t="s">
        <v>79</v>
      </c>
      <c r="F35" s="59" t="s">
        <v>32</v>
      </c>
      <c r="G35" s="60">
        <v>10000</v>
      </c>
      <c r="H35" s="62" t="s">
        <v>33</v>
      </c>
      <c r="I35" s="62">
        <v>25</v>
      </c>
      <c r="J35" s="60">
        <f t="shared" si="0"/>
        <v>287</v>
      </c>
      <c r="K35" s="60">
        <f t="shared" si="1"/>
        <v>709.99999999999989</v>
      </c>
      <c r="L35" s="60">
        <f t="shared" si="2"/>
        <v>115</v>
      </c>
      <c r="M35" s="63">
        <f t="shared" si="3"/>
        <v>304</v>
      </c>
      <c r="N35" s="60">
        <f t="shared" si="4"/>
        <v>709</v>
      </c>
      <c r="O35" s="62" t="s">
        <v>33</v>
      </c>
      <c r="P35" s="60">
        <f t="shared" si="5"/>
        <v>2125</v>
      </c>
      <c r="Q35" s="60">
        <f t="shared" si="6"/>
        <v>616</v>
      </c>
      <c r="R35" s="60">
        <f t="shared" si="7"/>
        <v>1534</v>
      </c>
      <c r="S35" s="60">
        <f t="shared" si="8"/>
        <v>9384</v>
      </c>
      <c r="T35" s="56">
        <v>113</v>
      </c>
    </row>
    <row r="36" spans="1:20" x14ac:dyDescent="0.25">
      <c r="A36" s="56">
        <v>22</v>
      </c>
      <c r="B36" s="57" t="s">
        <v>80</v>
      </c>
      <c r="C36" s="58" t="s">
        <v>29</v>
      </c>
      <c r="D36" s="70" t="s">
        <v>78</v>
      </c>
      <c r="E36" s="58" t="s">
        <v>79</v>
      </c>
      <c r="F36" s="59" t="s">
        <v>32</v>
      </c>
      <c r="G36" s="60">
        <v>15000</v>
      </c>
      <c r="H36" s="62">
        <v>0</v>
      </c>
      <c r="I36" s="62">
        <v>25</v>
      </c>
      <c r="J36" s="60">
        <f t="shared" si="0"/>
        <v>430.5</v>
      </c>
      <c r="K36" s="60">
        <f t="shared" si="1"/>
        <v>1065</v>
      </c>
      <c r="L36" s="60">
        <f t="shared" si="2"/>
        <v>172.5</v>
      </c>
      <c r="M36" s="63">
        <f t="shared" si="3"/>
        <v>456</v>
      </c>
      <c r="N36" s="60">
        <f t="shared" si="4"/>
        <v>1063.5</v>
      </c>
      <c r="O36" s="71">
        <v>1190.1199999999999</v>
      </c>
      <c r="P36" s="60">
        <f t="shared" si="5"/>
        <v>3187.5</v>
      </c>
      <c r="Q36" s="60">
        <f t="shared" si="6"/>
        <v>2101.62</v>
      </c>
      <c r="R36" s="60">
        <f t="shared" si="7"/>
        <v>2301</v>
      </c>
      <c r="S36" s="60">
        <f t="shared" si="8"/>
        <v>12898.380000000001</v>
      </c>
      <c r="T36" s="56">
        <v>113</v>
      </c>
    </row>
    <row r="37" spans="1:20" x14ac:dyDescent="0.25">
      <c r="A37" s="56">
        <v>23</v>
      </c>
      <c r="B37" s="57" t="s">
        <v>81</v>
      </c>
      <c r="C37" s="58" t="s">
        <v>29</v>
      </c>
      <c r="D37" s="70" t="s">
        <v>78</v>
      </c>
      <c r="E37" s="58" t="s">
        <v>79</v>
      </c>
      <c r="F37" s="59" t="s">
        <v>32</v>
      </c>
      <c r="G37" s="60">
        <v>15000</v>
      </c>
      <c r="H37" s="62">
        <v>0</v>
      </c>
      <c r="I37" s="62">
        <v>25</v>
      </c>
      <c r="J37" s="60">
        <f t="shared" si="0"/>
        <v>430.5</v>
      </c>
      <c r="K37" s="60">
        <f t="shared" si="1"/>
        <v>1065</v>
      </c>
      <c r="L37" s="60">
        <f t="shared" si="2"/>
        <v>172.5</v>
      </c>
      <c r="M37" s="63">
        <f t="shared" si="3"/>
        <v>456</v>
      </c>
      <c r="N37" s="60">
        <f t="shared" si="4"/>
        <v>1063.5</v>
      </c>
      <c r="O37" s="62">
        <v>0</v>
      </c>
      <c r="P37" s="60">
        <f t="shared" si="5"/>
        <v>3187.5</v>
      </c>
      <c r="Q37" s="60">
        <f t="shared" si="6"/>
        <v>911.5</v>
      </c>
      <c r="R37" s="60">
        <f t="shared" si="7"/>
        <v>2301</v>
      </c>
      <c r="S37" s="60">
        <f t="shared" si="8"/>
        <v>14088.5</v>
      </c>
      <c r="T37" s="56">
        <v>113</v>
      </c>
    </row>
    <row r="38" spans="1:20" x14ac:dyDescent="0.25">
      <c r="A38" s="56">
        <v>24</v>
      </c>
      <c r="B38" s="57" t="s">
        <v>82</v>
      </c>
      <c r="C38" s="58" t="s">
        <v>29</v>
      </c>
      <c r="D38" s="70" t="s">
        <v>78</v>
      </c>
      <c r="E38" s="58" t="s">
        <v>79</v>
      </c>
      <c r="F38" s="59" t="s">
        <v>32</v>
      </c>
      <c r="G38" s="60">
        <v>15000</v>
      </c>
      <c r="H38" s="62" t="s">
        <v>33</v>
      </c>
      <c r="I38" s="62">
        <v>25</v>
      </c>
      <c r="J38" s="60">
        <f t="shared" si="0"/>
        <v>430.5</v>
      </c>
      <c r="K38" s="60">
        <f t="shared" si="1"/>
        <v>1065</v>
      </c>
      <c r="L38" s="60">
        <f t="shared" si="2"/>
        <v>172.5</v>
      </c>
      <c r="M38" s="63">
        <f t="shared" si="3"/>
        <v>456</v>
      </c>
      <c r="N38" s="60">
        <f t="shared" si="4"/>
        <v>1063.5</v>
      </c>
      <c r="O38" s="62" t="s">
        <v>33</v>
      </c>
      <c r="P38" s="60">
        <f t="shared" si="5"/>
        <v>3187.5</v>
      </c>
      <c r="Q38" s="60">
        <f t="shared" si="6"/>
        <v>911.5</v>
      </c>
      <c r="R38" s="60">
        <f t="shared" si="7"/>
        <v>2301</v>
      </c>
      <c r="S38" s="60">
        <f t="shared" si="8"/>
        <v>14088.5</v>
      </c>
      <c r="T38" s="56">
        <v>113</v>
      </c>
    </row>
    <row r="39" spans="1:20" x14ac:dyDescent="0.25">
      <c r="A39" s="56">
        <v>25</v>
      </c>
      <c r="B39" s="57" t="s">
        <v>83</v>
      </c>
      <c r="C39" s="58" t="s">
        <v>29</v>
      </c>
      <c r="D39" s="70" t="s">
        <v>78</v>
      </c>
      <c r="E39" s="58" t="s">
        <v>79</v>
      </c>
      <c r="F39" s="59" t="s">
        <v>32</v>
      </c>
      <c r="G39" s="60">
        <v>15000</v>
      </c>
      <c r="H39" s="62">
        <v>0</v>
      </c>
      <c r="I39" s="62">
        <v>25</v>
      </c>
      <c r="J39" s="60">
        <f t="shared" si="0"/>
        <v>430.5</v>
      </c>
      <c r="K39" s="60">
        <f t="shared" si="1"/>
        <v>1065</v>
      </c>
      <c r="L39" s="60">
        <f t="shared" si="2"/>
        <v>172.5</v>
      </c>
      <c r="M39" s="63">
        <f t="shared" si="3"/>
        <v>456</v>
      </c>
      <c r="N39" s="60">
        <f t="shared" si="4"/>
        <v>1063.5</v>
      </c>
      <c r="O39" s="62">
        <v>0</v>
      </c>
      <c r="P39" s="60">
        <f t="shared" si="5"/>
        <v>3187.5</v>
      </c>
      <c r="Q39" s="60">
        <f t="shared" si="6"/>
        <v>911.5</v>
      </c>
      <c r="R39" s="60">
        <f t="shared" si="7"/>
        <v>2301</v>
      </c>
      <c r="S39" s="60">
        <f t="shared" si="8"/>
        <v>14088.5</v>
      </c>
      <c r="T39" s="56">
        <v>113</v>
      </c>
    </row>
    <row r="40" spans="1:20" x14ac:dyDescent="0.25">
      <c r="A40" s="56">
        <v>26</v>
      </c>
      <c r="B40" s="57" t="s">
        <v>84</v>
      </c>
      <c r="C40" s="58" t="s">
        <v>29</v>
      </c>
      <c r="D40" s="70" t="s">
        <v>78</v>
      </c>
      <c r="E40" s="58" t="s">
        <v>79</v>
      </c>
      <c r="F40" s="59" t="s">
        <v>32</v>
      </c>
      <c r="G40" s="60">
        <v>15000</v>
      </c>
      <c r="H40" s="62">
        <v>0</v>
      </c>
      <c r="I40" s="62">
        <v>25</v>
      </c>
      <c r="J40" s="60">
        <f t="shared" si="0"/>
        <v>430.5</v>
      </c>
      <c r="K40" s="60">
        <f t="shared" si="1"/>
        <v>1065</v>
      </c>
      <c r="L40" s="60">
        <f t="shared" si="2"/>
        <v>172.5</v>
      </c>
      <c r="M40" s="63">
        <f t="shared" si="3"/>
        <v>456</v>
      </c>
      <c r="N40" s="60">
        <f t="shared" si="4"/>
        <v>1063.5</v>
      </c>
      <c r="O40" s="71">
        <v>1190.1199999999999</v>
      </c>
      <c r="P40" s="60">
        <f t="shared" si="5"/>
        <v>3187.5</v>
      </c>
      <c r="Q40" s="60">
        <f t="shared" si="6"/>
        <v>2101.62</v>
      </c>
      <c r="R40" s="60">
        <f t="shared" si="7"/>
        <v>2301</v>
      </c>
      <c r="S40" s="60">
        <f t="shared" si="8"/>
        <v>12898.380000000001</v>
      </c>
      <c r="T40" s="56">
        <v>113</v>
      </c>
    </row>
    <row r="41" spans="1:20" x14ac:dyDescent="0.25">
      <c r="A41" s="56">
        <v>27</v>
      </c>
      <c r="B41" s="57" t="s">
        <v>85</v>
      </c>
      <c r="C41" s="58" t="s">
        <v>29</v>
      </c>
      <c r="D41" s="70" t="s">
        <v>78</v>
      </c>
      <c r="E41" s="58" t="s">
        <v>79</v>
      </c>
      <c r="F41" s="59" t="s">
        <v>32</v>
      </c>
      <c r="G41" s="60">
        <v>10000</v>
      </c>
      <c r="H41" s="61" t="s">
        <v>33</v>
      </c>
      <c r="I41" s="62">
        <v>25</v>
      </c>
      <c r="J41" s="60">
        <f t="shared" si="0"/>
        <v>287</v>
      </c>
      <c r="K41" s="60">
        <f t="shared" si="1"/>
        <v>709.99999999999989</v>
      </c>
      <c r="L41" s="60">
        <f t="shared" si="2"/>
        <v>115</v>
      </c>
      <c r="M41" s="63">
        <f t="shared" si="3"/>
        <v>304</v>
      </c>
      <c r="N41" s="60">
        <f t="shared" si="4"/>
        <v>709</v>
      </c>
      <c r="O41" s="62" t="s">
        <v>33</v>
      </c>
      <c r="P41" s="60">
        <f t="shared" si="5"/>
        <v>2125</v>
      </c>
      <c r="Q41" s="60">
        <f t="shared" si="6"/>
        <v>616</v>
      </c>
      <c r="R41" s="60">
        <f t="shared" si="7"/>
        <v>1534</v>
      </c>
      <c r="S41" s="60">
        <f t="shared" si="8"/>
        <v>9384</v>
      </c>
      <c r="T41" s="56">
        <v>113</v>
      </c>
    </row>
    <row r="42" spans="1:20" s="2" customFormat="1" x14ac:dyDescent="0.25">
      <c r="A42" s="56">
        <v>28</v>
      </c>
      <c r="B42" s="72" t="s">
        <v>86</v>
      </c>
      <c r="C42" s="58" t="s">
        <v>29</v>
      </c>
      <c r="D42" s="70" t="s">
        <v>78</v>
      </c>
      <c r="E42" s="73" t="s">
        <v>79</v>
      </c>
      <c r="F42" s="59" t="s">
        <v>32</v>
      </c>
      <c r="G42" s="63">
        <v>15000</v>
      </c>
      <c r="H42" s="74">
        <v>0</v>
      </c>
      <c r="I42" s="63">
        <v>25</v>
      </c>
      <c r="J42" s="63">
        <f>+G42*2.87%</f>
        <v>430.5</v>
      </c>
      <c r="K42" s="63">
        <f>+G42*7.1%</f>
        <v>1065</v>
      </c>
      <c r="L42" s="63">
        <f>+G42*1.15%</f>
        <v>172.5</v>
      </c>
      <c r="M42" s="63">
        <f>+G42*3.04%</f>
        <v>456</v>
      </c>
      <c r="N42" s="63">
        <f>+G42*7.09%</f>
        <v>1063.5</v>
      </c>
      <c r="O42" s="75">
        <v>0</v>
      </c>
      <c r="P42" s="60">
        <f t="shared" si="5"/>
        <v>3187.5</v>
      </c>
      <c r="Q42" s="60">
        <f t="shared" si="6"/>
        <v>911.5</v>
      </c>
      <c r="R42" s="60">
        <f t="shared" si="7"/>
        <v>2301</v>
      </c>
      <c r="S42" s="60">
        <f t="shared" si="8"/>
        <v>14088.5</v>
      </c>
      <c r="T42" s="56">
        <v>113</v>
      </c>
    </row>
    <row r="43" spans="1:20" x14ac:dyDescent="0.25">
      <c r="A43" s="56">
        <v>29</v>
      </c>
      <c r="B43" s="57" t="s">
        <v>87</v>
      </c>
      <c r="C43" s="58" t="s">
        <v>29</v>
      </c>
      <c r="D43" s="70" t="s">
        <v>78</v>
      </c>
      <c r="E43" s="58" t="s">
        <v>79</v>
      </c>
      <c r="F43" s="59" t="s">
        <v>32</v>
      </c>
      <c r="G43" s="60">
        <v>15000</v>
      </c>
      <c r="H43" s="62">
        <v>0</v>
      </c>
      <c r="I43" s="62">
        <v>25</v>
      </c>
      <c r="J43" s="60">
        <f t="shared" si="0"/>
        <v>430.5</v>
      </c>
      <c r="K43" s="60">
        <f t="shared" si="1"/>
        <v>1065</v>
      </c>
      <c r="L43" s="60">
        <f t="shared" si="2"/>
        <v>172.5</v>
      </c>
      <c r="M43" s="63">
        <f t="shared" si="3"/>
        <v>456</v>
      </c>
      <c r="N43" s="60">
        <f t="shared" si="4"/>
        <v>1063.5</v>
      </c>
      <c r="O43" s="62">
        <v>0</v>
      </c>
      <c r="P43" s="60">
        <f t="shared" si="5"/>
        <v>3187.5</v>
      </c>
      <c r="Q43" s="60">
        <f t="shared" si="6"/>
        <v>911.5</v>
      </c>
      <c r="R43" s="60">
        <f t="shared" si="7"/>
        <v>2301</v>
      </c>
      <c r="S43" s="60">
        <f t="shared" si="8"/>
        <v>14088.5</v>
      </c>
      <c r="T43" s="56">
        <v>113</v>
      </c>
    </row>
    <row r="44" spans="1:20" x14ac:dyDescent="0.25">
      <c r="A44" s="56">
        <v>30</v>
      </c>
      <c r="B44" s="57" t="s">
        <v>88</v>
      </c>
      <c r="C44" s="58" t="s">
        <v>29</v>
      </c>
      <c r="D44" s="70" t="s">
        <v>78</v>
      </c>
      <c r="E44" s="58" t="s">
        <v>79</v>
      </c>
      <c r="F44" s="59" t="s">
        <v>32</v>
      </c>
      <c r="G44" s="60">
        <v>10000</v>
      </c>
      <c r="H44" s="61" t="s">
        <v>33</v>
      </c>
      <c r="I44" s="62">
        <v>25</v>
      </c>
      <c r="J44" s="60">
        <f t="shared" si="0"/>
        <v>287</v>
      </c>
      <c r="K44" s="60">
        <f t="shared" si="1"/>
        <v>709.99999999999989</v>
      </c>
      <c r="L44" s="60">
        <f t="shared" si="2"/>
        <v>115</v>
      </c>
      <c r="M44" s="63">
        <f t="shared" si="3"/>
        <v>304</v>
      </c>
      <c r="N44" s="60">
        <f t="shared" si="4"/>
        <v>709</v>
      </c>
      <c r="O44" s="71">
        <v>1190.1199999999999</v>
      </c>
      <c r="P44" s="60">
        <f t="shared" si="5"/>
        <v>2125</v>
      </c>
      <c r="Q44" s="60">
        <f t="shared" si="6"/>
        <v>1806.12</v>
      </c>
      <c r="R44" s="60">
        <f t="shared" si="7"/>
        <v>1534</v>
      </c>
      <c r="S44" s="60">
        <f t="shared" si="8"/>
        <v>8193.880000000001</v>
      </c>
      <c r="T44" s="56">
        <v>113</v>
      </c>
    </row>
    <row r="45" spans="1:20" x14ac:dyDescent="0.25">
      <c r="A45" s="56">
        <v>31</v>
      </c>
      <c r="B45" s="57" t="s">
        <v>89</v>
      </c>
      <c r="C45" s="58" t="s">
        <v>29</v>
      </c>
      <c r="D45" s="70" t="s">
        <v>78</v>
      </c>
      <c r="E45" s="58" t="s">
        <v>79</v>
      </c>
      <c r="F45" s="59" t="s">
        <v>32</v>
      </c>
      <c r="G45" s="60">
        <v>15000</v>
      </c>
      <c r="H45" s="62">
        <v>0</v>
      </c>
      <c r="I45" s="62">
        <v>25</v>
      </c>
      <c r="J45" s="60">
        <f t="shared" si="0"/>
        <v>430.5</v>
      </c>
      <c r="K45" s="60">
        <f t="shared" si="1"/>
        <v>1065</v>
      </c>
      <c r="L45" s="60">
        <f t="shared" si="2"/>
        <v>172.5</v>
      </c>
      <c r="M45" s="63">
        <f t="shared" si="3"/>
        <v>456</v>
      </c>
      <c r="N45" s="60">
        <f t="shared" si="4"/>
        <v>1063.5</v>
      </c>
      <c r="O45" s="62">
        <v>0</v>
      </c>
      <c r="P45" s="60">
        <f t="shared" si="5"/>
        <v>3187.5</v>
      </c>
      <c r="Q45" s="60">
        <f t="shared" si="6"/>
        <v>911.5</v>
      </c>
      <c r="R45" s="60">
        <f t="shared" si="7"/>
        <v>2301</v>
      </c>
      <c r="S45" s="60">
        <f t="shared" si="8"/>
        <v>14088.5</v>
      </c>
      <c r="T45" s="56">
        <v>113</v>
      </c>
    </row>
    <row r="46" spans="1:20" x14ac:dyDescent="0.25">
      <c r="A46" s="56">
        <v>32</v>
      </c>
      <c r="B46" s="57" t="s">
        <v>90</v>
      </c>
      <c r="C46" s="58" t="s">
        <v>29</v>
      </c>
      <c r="D46" s="70" t="s">
        <v>78</v>
      </c>
      <c r="E46" s="58" t="s">
        <v>79</v>
      </c>
      <c r="F46" s="59" t="s">
        <v>32</v>
      </c>
      <c r="G46" s="60">
        <v>11550</v>
      </c>
      <c r="H46" s="62">
        <v>0</v>
      </c>
      <c r="I46" s="62">
        <v>25</v>
      </c>
      <c r="J46" s="60">
        <f t="shared" si="0"/>
        <v>331.48500000000001</v>
      </c>
      <c r="K46" s="60">
        <f t="shared" si="1"/>
        <v>820.05</v>
      </c>
      <c r="L46" s="60">
        <f t="shared" si="2"/>
        <v>132.82499999999999</v>
      </c>
      <c r="M46" s="63">
        <f t="shared" si="3"/>
        <v>351.12</v>
      </c>
      <c r="N46" s="60">
        <f t="shared" si="4"/>
        <v>818.8950000000001</v>
      </c>
      <c r="O46" s="71">
        <v>1190.1199999999999</v>
      </c>
      <c r="P46" s="60">
        <f t="shared" si="5"/>
        <v>2454.375</v>
      </c>
      <c r="Q46" s="60">
        <f t="shared" si="6"/>
        <v>1897.7249999999999</v>
      </c>
      <c r="R46" s="60">
        <f t="shared" si="7"/>
        <v>1771.77</v>
      </c>
      <c r="S46" s="60">
        <f t="shared" si="8"/>
        <v>9652.2749999999996</v>
      </c>
      <c r="T46" s="56">
        <v>113</v>
      </c>
    </row>
    <row r="47" spans="1:20" x14ac:dyDescent="0.25">
      <c r="A47" s="56">
        <v>33</v>
      </c>
      <c r="B47" s="76" t="s">
        <v>91</v>
      </c>
      <c r="C47" s="58" t="s">
        <v>29</v>
      </c>
      <c r="D47" s="70" t="s">
        <v>78</v>
      </c>
      <c r="E47" s="58" t="s">
        <v>79</v>
      </c>
      <c r="F47" s="59" t="s">
        <v>32</v>
      </c>
      <c r="G47" s="60">
        <v>15000</v>
      </c>
      <c r="H47" s="62">
        <v>0</v>
      </c>
      <c r="I47" s="62">
        <v>25</v>
      </c>
      <c r="J47" s="60">
        <f t="shared" si="0"/>
        <v>430.5</v>
      </c>
      <c r="K47" s="60">
        <f t="shared" si="1"/>
        <v>1065</v>
      </c>
      <c r="L47" s="60">
        <f t="shared" si="2"/>
        <v>172.5</v>
      </c>
      <c r="M47" s="63">
        <f t="shared" si="3"/>
        <v>456</v>
      </c>
      <c r="N47" s="60">
        <f t="shared" si="4"/>
        <v>1063.5</v>
      </c>
      <c r="O47" s="77">
        <v>0</v>
      </c>
      <c r="P47" s="60">
        <f t="shared" si="5"/>
        <v>3187.5</v>
      </c>
      <c r="Q47" s="60">
        <f t="shared" si="6"/>
        <v>911.5</v>
      </c>
      <c r="R47" s="60">
        <f t="shared" si="7"/>
        <v>2301</v>
      </c>
      <c r="S47" s="60">
        <f t="shared" si="8"/>
        <v>14088.5</v>
      </c>
      <c r="T47" s="56">
        <v>113</v>
      </c>
    </row>
    <row r="48" spans="1:20" x14ac:dyDescent="0.25">
      <c r="A48" s="56">
        <v>34</v>
      </c>
      <c r="B48" s="57" t="s">
        <v>92</v>
      </c>
      <c r="C48" s="58" t="s">
        <v>29</v>
      </c>
      <c r="D48" s="70" t="s">
        <v>78</v>
      </c>
      <c r="E48" s="58" t="s">
        <v>79</v>
      </c>
      <c r="F48" s="59" t="s">
        <v>32</v>
      </c>
      <c r="G48" s="60">
        <v>15000</v>
      </c>
      <c r="H48" s="62" t="s">
        <v>93</v>
      </c>
      <c r="I48" s="62">
        <v>25</v>
      </c>
      <c r="J48" s="60">
        <f t="shared" si="0"/>
        <v>430.5</v>
      </c>
      <c r="K48" s="60">
        <f t="shared" si="1"/>
        <v>1065</v>
      </c>
      <c r="L48" s="60">
        <f t="shared" si="2"/>
        <v>172.5</v>
      </c>
      <c r="M48" s="63">
        <f t="shared" si="3"/>
        <v>456</v>
      </c>
      <c r="N48" s="60">
        <f t="shared" si="4"/>
        <v>1063.5</v>
      </c>
      <c r="O48" s="62">
        <v>0</v>
      </c>
      <c r="P48" s="60">
        <f t="shared" si="5"/>
        <v>3187.5</v>
      </c>
      <c r="Q48" s="60">
        <f t="shared" si="6"/>
        <v>911.5</v>
      </c>
      <c r="R48" s="60">
        <f t="shared" si="7"/>
        <v>2301</v>
      </c>
      <c r="S48" s="60">
        <f t="shared" si="8"/>
        <v>14088.5</v>
      </c>
      <c r="T48" s="56">
        <v>113</v>
      </c>
    </row>
    <row r="49" spans="1:20" x14ac:dyDescent="0.25">
      <c r="A49" s="56">
        <v>35</v>
      </c>
      <c r="B49" s="57" t="s">
        <v>94</v>
      </c>
      <c r="C49" s="58" t="s">
        <v>29</v>
      </c>
      <c r="D49" s="70" t="s">
        <v>78</v>
      </c>
      <c r="E49" s="58" t="s">
        <v>79</v>
      </c>
      <c r="F49" s="59" t="s">
        <v>32</v>
      </c>
      <c r="G49" s="60">
        <v>10000</v>
      </c>
      <c r="H49" s="62" t="s">
        <v>33</v>
      </c>
      <c r="I49" s="62">
        <v>25</v>
      </c>
      <c r="J49" s="60">
        <f t="shared" si="0"/>
        <v>287</v>
      </c>
      <c r="K49" s="60">
        <f t="shared" si="1"/>
        <v>709.99999999999989</v>
      </c>
      <c r="L49" s="60">
        <f t="shared" si="2"/>
        <v>115</v>
      </c>
      <c r="M49" s="63">
        <f t="shared" si="3"/>
        <v>304</v>
      </c>
      <c r="N49" s="60">
        <f t="shared" si="4"/>
        <v>709</v>
      </c>
      <c r="O49" s="62" t="s">
        <v>33</v>
      </c>
      <c r="P49" s="60">
        <f t="shared" si="5"/>
        <v>2125</v>
      </c>
      <c r="Q49" s="60">
        <f t="shared" si="6"/>
        <v>616</v>
      </c>
      <c r="R49" s="60">
        <f t="shared" si="7"/>
        <v>1534</v>
      </c>
      <c r="S49" s="60">
        <f t="shared" si="8"/>
        <v>9384</v>
      </c>
      <c r="T49" s="56">
        <v>113</v>
      </c>
    </row>
    <row r="50" spans="1:20" x14ac:dyDescent="0.25">
      <c r="A50" s="56">
        <v>36</v>
      </c>
      <c r="B50" s="57" t="s">
        <v>95</v>
      </c>
      <c r="C50" s="58" t="s">
        <v>29</v>
      </c>
      <c r="D50" s="70" t="s">
        <v>78</v>
      </c>
      <c r="E50" s="58" t="s">
        <v>79</v>
      </c>
      <c r="F50" s="59" t="s">
        <v>32</v>
      </c>
      <c r="G50" s="60">
        <v>15000</v>
      </c>
      <c r="H50" s="62">
        <v>0</v>
      </c>
      <c r="I50" s="62">
        <v>25</v>
      </c>
      <c r="J50" s="60">
        <f t="shared" si="0"/>
        <v>430.5</v>
      </c>
      <c r="K50" s="60">
        <f t="shared" si="1"/>
        <v>1065</v>
      </c>
      <c r="L50" s="60">
        <f t="shared" si="2"/>
        <v>172.5</v>
      </c>
      <c r="M50" s="63">
        <f t="shared" si="3"/>
        <v>456</v>
      </c>
      <c r="N50" s="60">
        <f t="shared" si="4"/>
        <v>1063.5</v>
      </c>
      <c r="O50" s="62">
        <v>0</v>
      </c>
      <c r="P50" s="60">
        <f t="shared" si="5"/>
        <v>3187.5</v>
      </c>
      <c r="Q50" s="60">
        <f t="shared" si="6"/>
        <v>911.5</v>
      </c>
      <c r="R50" s="60">
        <f t="shared" si="7"/>
        <v>2301</v>
      </c>
      <c r="S50" s="60">
        <f t="shared" si="8"/>
        <v>14088.5</v>
      </c>
      <c r="T50" s="56">
        <v>113</v>
      </c>
    </row>
    <row r="51" spans="1:20" x14ac:dyDescent="0.25">
      <c r="A51" s="56">
        <v>37</v>
      </c>
      <c r="B51" s="57" t="s">
        <v>96</v>
      </c>
      <c r="C51" s="58" t="s">
        <v>29</v>
      </c>
      <c r="D51" s="70" t="s">
        <v>78</v>
      </c>
      <c r="E51" s="58" t="s">
        <v>79</v>
      </c>
      <c r="F51" s="59" t="s">
        <v>32</v>
      </c>
      <c r="G51" s="60">
        <v>15000</v>
      </c>
      <c r="H51" s="62">
        <v>0</v>
      </c>
      <c r="I51" s="62">
        <v>25</v>
      </c>
      <c r="J51" s="60">
        <f t="shared" si="0"/>
        <v>430.5</v>
      </c>
      <c r="K51" s="60">
        <f t="shared" si="1"/>
        <v>1065</v>
      </c>
      <c r="L51" s="60">
        <f t="shared" si="2"/>
        <v>172.5</v>
      </c>
      <c r="M51" s="63">
        <f t="shared" si="3"/>
        <v>456</v>
      </c>
      <c r="N51" s="60">
        <f t="shared" si="4"/>
        <v>1063.5</v>
      </c>
      <c r="O51" s="62">
        <v>0</v>
      </c>
      <c r="P51" s="60">
        <f t="shared" si="5"/>
        <v>3187.5</v>
      </c>
      <c r="Q51" s="60">
        <f t="shared" si="6"/>
        <v>911.5</v>
      </c>
      <c r="R51" s="60">
        <f t="shared" si="7"/>
        <v>2301</v>
      </c>
      <c r="S51" s="60">
        <f t="shared" si="8"/>
        <v>14088.5</v>
      </c>
      <c r="T51" s="56">
        <v>113</v>
      </c>
    </row>
    <row r="52" spans="1:20" x14ac:dyDescent="0.25">
      <c r="A52" s="56">
        <v>38</v>
      </c>
      <c r="B52" s="57" t="s">
        <v>97</v>
      </c>
      <c r="C52" s="58" t="s">
        <v>29</v>
      </c>
      <c r="D52" s="70" t="s">
        <v>78</v>
      </c>
      <c r="E52" s="58" t="s">
        <v>79</v>
      </c>
      <c r="F52" s="59" t="s">
        <v>32</v>
      </c>
      <c r="G52" s="60">
        <v>11550</v>
      </c>
      <c r="H52" s="62">
        <v>0</v>
      </c>
      <c r="I52" s="62">
        <v>25</v>
      </c>
      <c r="J52" s="60">
        <f t="shared" si="0"/>
        <v>331.48500000000001</v>
      </c>
      <c r="K52" s="60">
        <f t="shared" si="1"/>
        <v>820.05</v>
      </c>
      <c r="L52" s="60">
        <f t="shared" si="2"/>
        <v>132.82499999999999</v>
      </c>
      <c r="M52" s="63">
        <f t="shared" si="3"/>
        <v>351.12</v>
      </c>
      <c r="N52" s="60">
        <f t="shared" si="4"/>
        <v>818.8950000000001</v>
      </c>
      <c r="O52" s="62">
        <v>0</v>
      </c>
      <c r="P52" s="60">
        <f t="shared" si="5"/>
        <v>2454.375</v>
      </c>
      <c r="Q52" s="60">
        <f t="shared" si="6"/>
        <v>707.60500000000002</v>
      </c>
      <c r="R52" s="60">
        <f t="shared" si="7"/>
        <v>1771.77</v>
      </c>
      <c r="S52" s="60">
        <f t="shared" si="8"/>
        <v>10842.395</v>
      </c>
      <c r="T52" s="56">
        <v>113</v>
      </c>
    </row>
    <row r="53" spans="1:20" x14ac:dyDescent="0.25">
      <c r="A53" s="56">
        <v>39</v>
      </c>
      <c r="B53" s="57" t="s">
        <v>98</v>
      </c>
      <c r="C53" s="58" t="s">
        <v>29</v>
      </c>
      <c r="D53" s="70" t="s">
        <v>78</v>
      </c>
      <c r="E53" s="58" t="s">
        <v>79</v>
      </c>
      <c r="F53" s="59" t="s">
        <v>32</v>
      </c>
      <c r="G53" s="60">
        <v>10000</v>
      </c>
      <c r="H53" s="62" t="s">
        <v>33</v>
      </c>
      <c r="I53" s="62">
        <v>25</v>
      </c>
      <c r="J53" s="60">
        <f t="shared" si="0"/>
        <v>287</v>
      </c>
      <c r="K53" s="60">
        <f t="shared" si="1"/>
        <v>709.99999999999989</v>
      </c>
      <c r="L53" s="60">
        <f t="shared" si="2"/>
        <v>115</v>
      </c>
      <c r="M53" s="63">
        <f t="shared" si="3"/>
        <v>304</v>
      </c>
      <c r="N53" s="60">
        <f t="shared" si="4"/>
        <v>709</v>
      </c>
      <c r="O53" s="62" t="s">
        <v>33</v>
      </c>
      <c r="P53" s="60">
        <f t="shared" si="5"/>
        <v>2125</v>
      </c>
      <c r="Q53" s="60">
        <f t="shared" si="6"/>
        <v>616</v>
      </c>
      <c r="R53" s="60">
        <f t="shared" si="7"/>
        <v>1534</v>
      </c>
      <c r="S53" s="60">
        <f t="shared" si="8"/>
        <v>9384</v>
      </c>
      <c r="T53" s="56">
        <v>113</v>
      </c>
    </row>
    <row r="54" spans="1:20" x14ac:dyDescent="0.25">
      <c r="A54" s="56">
        <v>40</v>
      </c>
      <c r="B54" s="57" t="s">
        <v>99</v>
      </c>
      <c r="C54" s="58" t="s">
        <v>29</v>
      </c>
      <c r="D54" s="70" t="s">
        <v>78</v>
      </c>
      <c r="E54" s="58" t="s">
        <v>79</v>
      </c>
      <c r="F54" s="59" t="s">
        <v>32</v>
      </c>
      <c r="G54" s="60">
        <v>11550</v>
      </c>
      <c r="H54" s="62">
        <v>0</v>
      </c>
      <c r="I54" s="62">
        <v>25</v>
      </c>
      <c r="J54" s="60">
        <f t="shared" si="0"/>
        <v>331.48500000000001</v>
      </c>
      <c r="K54" s="60">
        <f t="shared" si="1"/>
        <v>820.05</v>
      </c>
      <c r="L54" s="60">
        <f t="shared" si="2"/>
        <v>132.82499999999999</v>
      </c>
      <c r="M54" s="63">
        <f t="shared" si="3"/>
        <v>351.12</v>
      </c>
      <c r="N54" s="60">
        <f t="shared" si="4"/>
        <v>818.8950000000001</v>
      </c>
      <c r="O54" s="62">
        <v>0</v>
      </c>
      <c r="P54" s="60">
        <f t="shared" si="5"/>
        <v>2454.375</v>
      </c>
      <c r="Q54" s="60">
        <f t="shared" si="6"/>
        <v>707.60500000000002</v>
      </c>
      <c r="R54" s="60">
        <f t="shared" si="7"/>
        <v>1771.77</v>
      </c>
      <c r="S54" s="60">
        <f t="shared" si="8"/>
        <v>10842.395</v>
      </c>
      <c r="T54" s="56">
        <v>113</v>
      </c>
    </row>
    <row r="55" spans="1:20" x14ac:dyDescent="0.25">
      <c r="A55" s="56">
        <v>41</v>
      </c>
      <c r="B55" s="57" t="s">
        <v>100</v>
      </c>
      <c r="C55" s="58" t="s">
        <v>29</v>
      </c>
      <c r="D55" s="70" t="s">
        <v>78</v>
      </c>
      <c r="E55" s="58" t="s">
        <v>79</v>
      </c>
      <c r="F55" s="59" t="s">
        <v>32</v>
      </c>
      <c r="G55" s="60">
        <v>10000</v>
      </c>
      <c r="H55" s="62" t="s">
        <v>33</v>
      </c>
      <c r="I55" s="62">
        <v>25</v>
      </c>
      <c r="J55" s="60">
        <f t="shared" si="0"/>
        <v>287</v>
      </c>
      <c r="K55" s="60">
        <f t="shared" si="1"/>
        <v>709.99999999999989</v>
      </c>
      <c r="L55" s="60">
        <f t="shared" si="2"/>
        <v>115</v>
      </c>
      <c r="M55" s="63">
        <f t="shared" si="3"/>
        <v>304</v>
      </c>
      <c r="N55" s="60">
        <f t="shared" si="4"/>
        <v>709</v>
      </c>
      <c r="O55" s="62" t="s">
        <v>33</v>
      </c>
      <c r="P55" s="60">
        <f t="shared" si="5"/>
        <v>2125</v>
      </c>
      <c r="Q55" s="60">
        <f t="shared" si="6"/>
        <v>616</v>
      </c>
      <c r="R55" s="60">
        <f t="shared" si="7"/>
        <v>1534</v>
      </c>
      <c r="S55" s="60">
        <f t="shared" si="8"/>
        <v>9384</v>
      </c>
      <c r="T55" s="56">
        <v>113</v>
      </c>
    </row>
    <row r="56" spans="1:20" x14ac:dyDescent="0.25">
      <c r="A56" s="56">
        <v>42</v>
      </c>
      <c r="B56" s="57" t="s">
        <v>101</v>
      </c>
      <c r="C56" s="58" t="s">
        <v>29</v>
      </c>
      <c r="D56" s="70" t="s">
        <v>78</v>
      </c>
      <c r="E56" s="58" t="s">
        <v>79</v>
      </c>
      <c r="F56" s="59" t="s">
        <v>32</v>
      </c>
      <c r="G56" s="60">
        <v>11550</v>
      </c>
      <c r="H56" s="62">
        <v>0</v>
      </c>
      <c r="I56" s="62">
        <v>25</v>
      </c>
      <c r="J56" s="60">
        <f t="shared" si="0"/>
        <v>331.48500000000001</v>
      </c>
      <c r="K56" s="60">
        <f t="shared" si="1"/>
        <v>820.05</v>
      </c>
      <c r="L56" s="60">
        <f t="shared" si="2"/>
        <v>132.82499999999999</v>
      </c>
      <c r="M56" s="63">
        <f t="shared" si="3"/>
        <v>351.12</v>
      </c>
      <c r="N56" s="60">
        <f t="shared" si="4"/>
        <v>818.8950000000001</v>
      </c>
      <c r="O56" s="62">
        <v>0</v>
      </c>
      <c r="P56" s="60">
        <f t="shared" si="5"/>
        <v>2454.375</v>
      </c>
      <c r="Q56" s="60">
        <f t="shared" si="6"/>
        <v>707.60500000000002</v>
      </c>
      <c r="R56" s="60">
        <f t="shared" si="7"/>
        <v>1771.77</v>
      </c>
      <c r="S56" s="60">
        <f t="shared" si="8"/>
        <v>10842.395</v>
      </c>
      <c r="T56" s="56">
        <v>113</v>
      </c>
    </row>
    <row r="57" spans="1:20" x14ac:dyDescent="0.25">
      <c r="A57" s="56">
        <v>43</v>
      </c>
      <c r="B57" s="57" t="s">
        <v>102</v>
      </c>
      <c r="C57" s="58" t="s">
        <v>29</v>
      </c>
      <c r="D57" s="70" t="s">
        <v>78</v>
      </c>
      <c r="E57" s="58" t="s">
        <v>79</v>
      </c>
      <c r="F57" s="59" t="s">
        <v>32</v>
      </c>
      <c r="G57" s="60">
        <v>15000</v>
      </c>
      <c r="H57" s="62">
        <v>0</v>
      </c>
      <c r="I57" s="62">
        <v>25</v>
      </c>
      <c r="J57" s="60">
        <f t="shared" si="0"/>
        <v>430.5</v>
      </c>
      <c r="K57" s="60">
        <f t="shared" si="1"/>
        <v>1065</v>
      </c>
      <c r="L57" s="60">
        <f t="shared" si="2"/>
        <v>172.5</v>
      </c>
      <c r="M57" s="63">
        <f t="shared" si="3"/>
        <v>456</v>
      </c>
      <c r="N57" s="60">
        <f t="shared" si="4"/>
        <v>1063.5</v>
      </c>
      <c r="O57" s="62">
        <v>0</v>
      </c>
      <c r="P57" s="60">
        <f t="shared" si="5"/>
        <v>3187.5</v>
      </c>
      <c r="Q57" s="60">
        <f t="shared" si="6"/>
        <v>911.5</v>
      </c>
      <c r="R57" s="60">
        <f t="shared" si="7"/>
        <v>2301</v>
      </c>
      <c r="S57" s="60">
        <f t="shared" si="8"/>
        <v>14088.5</v>
      </c>
      <c r="T57" s="56">
        <v>113</v>
      </c>
    </row>
    <row r="58" spans="1:20" x14ac:dyDescent="0.25">
      <c r="A58" s="56">
        <v>44</v>
      </c>
      <c r="B58" s="57" t="s">
        <v>103</v>
      </c>
      <c r="C58" s="58" t="s">
        <v>29</v>
      </c>
      <c r="D58" s="70" t="s">
        <v>78</v>
      </c>
      <c r="E58" s="58" t="s">
        <v>79</v>
      </c>
      <c r="F58" s="59" t="s">
        <v>32</v>
      </c>
      <c r="G58" s="60">
        <v>10000</v>
      </c>
      <c r="H58" s="61" t="s">
        <v>33</v>
      </c>
      <c r="I58" s="62">
        <v>25</v>
      </c>
      <c r="J58" s="60">
        <f t="shared" si="0"/>
        <v>287</v>
      </c>
      <c r="K58" s="60">
        <f t="shared" si="1"/>
        <v>709.99999999999989</v>
      </c>
      <c r="L58" s="60">
        <f t="shared" si="2"/>
        <v>115</v>
      </c>
      <c r="M58" s="63">
        <f t="shared" si="3"/>
        <v>304</v>
      </c>
      <c r="N58" s="60">
        <f t="shared" si="4"/>
        <v>709</v>
      </c>
      <c r="O58" s="62">
        <v>0</v>
      </c>
      <c r="P58" s="60">
        <f t="shared" si="5"/>
        <v>2125</v>
      </c>
      <c r="Q58" s="60">
        <f t="shared" si="6"/>
        <v>616</v>
      </c>
      <c r="R58" s="60">
        <f t="shared" si="7"/>
        <v>1534</v>
      </c>
      <c r="S58" s="60">
        <f t="shared" si="8"/>
        <v>9384</v>
      </c>
      <c r="T58" s="56">
        <v>113</v>
      </c>
    </row>
    <row r="59" spans="1:20" x14ac:dyDescent="0.25">
      <c r="A59" s="56">
        <v>45</v>
      </c>
      <c r="B59" s="57" t="s">
        <v>104</v>
      </c>
      <c r="C59" s="58" t="s">
        <v>29</v>
      </c>
      <c r="D59" s="70" t="s">
        <v>78</v>
      </c>
      <c r="E59" s="58" t="s">
        <v>105</v>
      </c>
      <c r="F59" s="59" t="s">
        <v>32</v>
      </c>
      <c r="G59" s="60">
        <v>10000</v>
      </c>
      <c r="H59" s="61" t="s">
        <v>33</v>
      </c>
      <c r="I59" s="62">
        <v>25</v>
      </c>
      <c r="J59" s="60">
        <f t="shared" si="0"/>
        <v>287</v>
      </c>
      <c r="K59" s="60">
        <f t="shared" si="1"/>
        <v>709.99999999999989</v>
      </c>
      <c r="L59" s="60">
        <f t="shared" si="2"/>
        <v>115</v>
      </c>
      <c r="M59" s="63">
        <f t="shared" si="3"/>
        <v>304</v>
      </c>
      <c r="N59" s="60">
        <f t="shared" si="4"/>
        <v>709</v>
      </c>
      <c r="O59" s="62" t="s">
        <v>33</v>
      </c>
      <c r="P59" s="60">
        <f t="shared" si="5"/>
        <v>2125</v>
      </c>
      <c r="Q59" s="60">
        <f t="shared" si="6"/>
        <v>616</v>
      </c>
      <c r="R59" s="60">
        <f t="shared" si="7"/>
        <v>1534</v>
      </c>
      <c r="S59" s="60">
        <f t="shared" si="8"/>
        <v>9384</v>
      </c>
      <c r="T59" s="56">
        <v>113</v>
      </c>
    </row>
    <row r="60" spans="1:20" s="2" customFormat="1" x14ac:dyDescent="0.25">
      <c r="A60" s="56">
        <v>46</v>
      </c>
      <c r="B60" s="72" t="s">
        <v>106</v>
      </c>
      <c r="C60" s="58" t="s">
        <v>29</v>
      </c>
      <c r="D60" s="70" t="s">
        <v>78</v>
      </c>
      <c r="E60" s="58" t="s">
        <v>105</v>
      </c>
      <c r="F60" s="59" t="s">
        <v>32</v>
      </c>
      <c r="G60" s="63">
        <v>30000</v>
      </c>
      <c r="H60" s="74">
        <v>0</v>
      </c>
      <c r="I60" s="63">
        <v>25</v>
      </c>
      <c r="J60" s="63">
        <f>+G60*2.87%</f>
        <v>861</v>
      </c>
      <c r="K60" s="63">
        <f>+G60*7.1%</f>
        <v>2130</v>
      </c>
      <c r="L60" s="63">
        <f>+G60*1.15%</f>
        <v>345</v>
      </c>
      <c r="M60" s="63">
        <f>+G60*3.04%</f>
        <v>912</v>
      </c>
      <c r="N60" s="63">
        <f>+G60*7.09%</f>
        <v>2127</v>
      </c>
      <c r="O60" s="62">
        <v>0</v>
      </c>
      <c r="P60" s="60">
        <f t="shared" si="5"/>
        <v>6375</v>
      </c>
      <c r="Q60" s="60">
        <f t="shared" si="6"/>
        <v>1798</v>
      </c>
      <c r="R60" s="60">
        <f t="shared" si="7"/>
        <v>4602</v>
      </c>
      <c r="S60" s="60">
        <f t="shared" si="8"/>
        <v>28202</v>
      </c>
      <c r="T60" s="56">
        <v>113</v>
      </c>
    </row>
    <row r="61" spans="1:20" x14ac:dyDescent="0.25">
      <c r="A61" s="56">
        <v>47</v>
      </c>
      <c r="B61" s="57" t="s">
        <v>107</v>
      </c>
      <c r="C61" s="58" t="s">
        <v>29</v>
      </c>
      <c r="D61" s="70" t="s">
        <v>78</v>
      </c>
      <c r="E61" s="58" t="s">
        <v>105</v>
      </c>
      <c r="F61" s="59" t="s">
        <v>32</v>
      </c>
      <c r="G61" s="60">
        <v>10000</v>
      </c>
      <c r="H61" s="61" t="s">
        <v>33</v>
      </c>
      <c r="I61" s="62">
        <v>25</v>
      </c>
      <c r="J61" s="60">
        <f t="shared" si="0"/>
        <v>287</v>
      </c>
      <c r="K61" s="60">
        <f t="shared" si="1"/>
        <v>709.99999999999989</v>
      </c>
      <c r="L61" s="60">
        <f t="shared" si="2"/>
        <v>115</v>
      </c>
      <c r="M61" s="63">
        <f t="shared" si="3"/>
        <v>304</v>
      </c>
      <c r="N61" s="60">
        <f t="shared" si="4"/>
        <v>709</v>
      </c>
      <c r="O61" s="62">
        <v>0</v>
      </c>
      <c r="P61" s="60">
        <f t="shared" si="5"/>
        <v>2125</v>
      </c>
      <c r="Q61" s="60">
        <f t="shared" si="6"/>
        <v>616</v>
      </c>
      <c r="R61" s="60">
        <f t="shared" si="7"/>
        <v>1534</v>
      </c>
      <c r="S61" s="60">
        <f t="shared" si="8"/>
        <v>9384</v>
      </c>
      <c r="T61" s="56">
        <v>113</v>
      </c>
    </row>
    <row r="62" spans="1:20" x14ac:dyDescent="0.25">
      <c r="A62" s="56">
        <v>48</v>
      </c>
      <c r="B62" s="57" t="s">
        <v>108</v>
      </c>
      <c r="C62" s="58" t="s">
        <v>29</v>
      </c>
      <c r="D62" s="70" t="s">
        <v>78</v>
      </c>
      <c r="E62" s="58" t="s">
        <v>105</v>
      </c>
      <c r="F62" s="59" t="s">
        <v>32</v>
      </c>
      <c r="G62" s="60">
        <v>10000</v>
      </c>
      <c r="H62" s="61" t="s">
        <v>33</v>
      </c>
      <c r="I62" s="62">
        <v>25</v>
      </c>
      <c r="J62" s="60">
        <f t="shared" si="0"/>
        <v>287</v>
      </c>
      <c r="K62" s="60">
        <f t="shared" si="1"/>
        <v>709.99999999999989</v>
      </c>
      <c r="L62" s="60">
        <f t="shared" si="2"/>
        <v>115</v>
      </c>
      <c r="M62" s="63">
        <f t="shared" si="3"/>
        <v>304</v>
      </c>
      <c r="N62" s="60">
        <f t="shared" si="4"/>
        <v>709</v>
      </c>
      <c r="O62" s="62" t="s">
        <v>33</v>
      </c>
      <c r="P62" s="60">
        <f t="shared" si="5"/>
        <v>2125</v>
      </c>
      <c r="Q62" s="60">
        <f t="shared" si="6"/>
        <v>616</v>
      </c>
      <c r="R62" s="60">
        <f t="shared" si="7"/>
        <v>1534</v>
      </c>
      <c r="S62" s="60">
        <f t="shared" si="8"/>
        <v>9384</v>
      </c>
      <c r="T62" s="56">
        <v>113</v>
      </c>
    </row>
    <row r="63" spans="1:20" x14ac:dyDescent="0.25">
      <c r="A63" s="56">
        <v>49</v>
      </c>
      <c r="B63" s="57" t="s">
        <v>109</v>
      </c>
      <c r="C63" s="58" t="s">
        <v>29</v>
      </c>
      <c r="D63" s="70" t="s">
        <v>78</v>
      </c>
      <c r="E63" s="58" t="s">
        <v>105</v>
      </c>
      <c r="F63" s="59" t="s">
        <v>32</v>
      </c>
      <c r="G63" s="60">
        <v>17100.5</v>
      </c>
      <c r="H63" s="61" t="s">
        <v>33</v>
      </c>
      <c r="I63" s="62">
        <v>25</v>
      </c>
      <c r="J63" s="60">
        <f t="shared" si="0"/>
        <v>490.78435000000002</v>
      </c>
      <c r="K63" s="60">
        <f t="shared" si="1"/>
        <v>1214.1354999999999</v>
      </c>
      <c r="L63" s="60">
        <f t="shared" si="2"/>
        <v>196.65574999999998</v>
      </c>
      <c r="M63" s="63">
        <f t="shared" si="3"/>
        <v>519.85519999999997</v>
      </c>
      <c r="N63" s="60">
        <f t="shared" si="4"/>
        <v>1212.4254500000002</v>
      </c>
      <c r="O63" s="62">
        <v>0</v>
      </c>
      <c r="P63" s="60">
        <f t="shared" si="5"/>
        <v>3633.8562499999998</v>
      </c>
      <c r="Q63" s="60">
        <f t="shared" si="6"/>
        <v>1035.6395499999999</v>
      </c>
      <c r="R63" s="60">
        <f t="shared" si="7"/>
        <v>2623.2166999999999</v>
      </c>
      <c r="S63" s="60">
        <f t="shared" si="8"/>
        <v>16064.86045</v>
      </c>
      <c r="T63" s="56">
        <v>113</v>
      </c>
    </row>
    <row r="64" spans="1:20" x14ac:dyDescent="0.25">
      <c r="A64" s="56">
        <v>50</v>
      </c>
      <c r="B64" s="57" t="s">
        <v>110</v>
      </c>
      <c r="C64" s="58" t="s">
        <v>29</v>
      </c>
      <c r="D64" s="70" t="s">
        <v>78</v>
      </c>
      <c r="E64" s="58" t="s">
        <v>105</v>
      </c>
      <c r="F64" s="59" t="s">
        <v>32</v>
      </c>
      <c r="G64" s="60">
        <v>12350.36</v>
      </c>
      <c r="H64" s="61" t="s">
        <v>33</v>
      </c>
      <c r="I64" s="62">
        <v>25</v>
      </c>
      <c r="J64" s="60">
        <f t="shared" si="0"/>
        <v>354.455332</v>
      </c>
      <c r="K64" s="60">
        <f t="shared" si="1"/>
        <v>876.87555999999995</v>
      </c>
      <c r="L64" s="60">
        <f t="shared" si="2"/>
        <v>142.02914000000001</v>
      </c>
      <c r="M64" s="63">
        <f t="shared" si="3"/>
        <v>375.45094399999999</v>
      </c>
      <c r="N64" s="60">
        <f t="shared" si="4"/>
        <v>875.64052400000014</v>
      </c>
      <c r="O64" s="62" t="s">
        <v>33</v>
      </c>
      <c r="P64" s="60">
        <f t="shared" si="5"/>
        <v>2624.4515000000001</v>
      </c>
      <c r="Q64" s="60">
        <f t="shared" si="6"/>
        <v>754.90627599999993</v>
      </c>
      <c r="R64" s="60">
        <f t="shared" si="7"/>
        <v>1894.545224</v>
      </c>
      <c r="S64" s="60">
        <f t="shared" si="8"/>
        <v>11595.453724000001</v>
      </c>
      <c r="T64" s="56">
        <v>113</v>
      </c>
    </row>
    <row r="65" spans="1:20" x14ac:dyDescent="0.25">
      <c r="A65" s="56">
        <v>51</v>
      </c>
      <c r="B65" s="57" t="s">
        <v>111</v>
      </c>
      <c r="C65" s="58" t="s">
        <v>29</v>
      </c>
      <c r="D65" s="70" t="s">
        <v>78</v>
      </c>
      <c r="E65" s="58" t="s">
        <v>105</v>
      </c>
      <c r="F65" s="59" t="s">
        <v>32</v>
      </c>
      <c r="G65" s="60">
        <v>11400.33</v>
      </c>
      <c r="H65" s="61" t="s">
        <v>33</v>
      </c>
      <c r="I65" s="62">
        <v>25</v>
      </c>
      <c r="J65" s="60">
        <f t="shared" si="0"/>
        <v>327.18947099999997</v>
      </c>
      <c r="K65" s="60">
        <f t="shared" si="1"/>
        <v>809.42342999999994</v>
      </c>
      <c r="L65" s="60">
        <f t="shared" si="2"/>
        <v>131.10379499999999</v>
      </c>
      <c r="M65" s="63">
        <f t="shared" si="3"/>
        <v>346.57003199999997</v>
      </c>
      <c r="N65" s="60">
        <f t="shared" si="4"/>
        <v>808.28339700000004</v>
      </c>
      <c r="O65" s="62" t="s">
        <v>33</v>
      </c>
      <c r="P65" s="60">
        <f t="shared" si="5"/>
        <v>2422.5701250000002</v>
      </c>
      <c r="Q65" s="60">
        <f t="shared" si="6"/>
        <v>698.759503</v>
      </c>
      <c r="R65" s="60">
        <f t="shared" si="7"/>
        <v>1748.810622</v>
      </c>
      <c r="S65" s="60">
        <f t="shared" si="8"/>
        <v>10701.570497000001</v>
      </c>
      <c r="T65" s="56">
        <v>113</v>
      </c>
    </row>
    <row r="66" spans="1:20" x14ac:dyDescent="0.25">
      <c r="A66" s="56">
        <v>52</v>
      </c>
      <c r="B66" s="57" t="s">
        <v>112</v>
      </c>
      <c r="C66" s="58" t="s">
        <v>29</v>
      </c>
      <c r="D66" s="70" t="s">
        <v>78</v>
      </c>
      <c r="E66" s="58" t="s">
        <v>105</v>
      </c>
      <c r="F66" s="59" t="s">
        <v>32</v>
      </c>
      <c r="G66" s="60">
        <v>10000</v>
      </c>
      <c r="H66" s="61" t="s">
        <v>33</v>
      </c>
      <c r="I66" s="62">
        <v>25</v>
      </c>
      <c r="J66" s="60">
        <f t="shared" si="0"/>
        <v>287</v>
      </c>
      <c r="K66" s="60">
        <f t="shared" si="1"/>
        <v>709.99999999999989</v>
      </c>
      <c r="L66" s="60">
        <f t="shared" si="2"/>
        <v>115</v>
      </c>
      <c r="M66" s="63">
        <f t="shared" si="3"/>
        <v>304</v>
      </c>
      <c r="N66" s="60">
        <f t="shared" si="4"/>
        <v>709</v>
      </c>
      <c r="O66" s="62" t="s">
        <v>33</v>
      </c>
      <c r="P66" s="60">
        <f t="shared" si="5"/>
        <v>2125</v>
      </c>
      <c r="Q66" s="60">
        <f t="shared" si="6"/>
        <v>616</v>
      </c>
      <c r="R66" s="60">
        <f t="shared" si="7"/>
        <v>1534</v>
      </c>
      <c r="S66" s="60">
        <f t="shared" si="8"/>
        <v>9384</v>
      </c>
      <c r="T66" s="56">
        <v>113</v>
      </c>
    </row>
    <row r="67" spans="1:20" x14ac:dyDescent="0.25">
      <c r="A67" s="56">
        <v>53</v>
      </c>
      <c r="B67" s="57" t="s">
        <v>113</v>
      </c>
      <c r="C67" s="58" t="s">
        <v>29</v>
      </c>
      <c r="D67" s="70" t="s">
        <v>78</v>
      </c>
      <c r="E67" s="58" t="s">
        <v>105</v>
      </c>
      <c r="F67" s="59" t="s">
        <v>32</v>
      </c>
      <c r="G67" s="60">
        <v>21252</v>
      </c>
      <c r="H67" s="61" t="s">
        <v>33</v>
      </c>
      <c r="I67" s="62">
        <v>25</v>
      </c>
      <c r="J67" s="60">
        <f t="shared" si="0"/>
        <v>609.93240000000003</v>
      </c>
      <c r="K67" s="60">
        <f t="shared" si="1"/>
        <v>1508.8919999999998</v>
      </c>
      <c r="L67" s="60">
        <f t="shared" si="2"/>
        <v>244.398</v>
      </c>
      <c r="M67" s="63">
        <f t="shared" si="3"/>
        <v>646.06079999999997</v>
      </c>
      <c r="N67" s="60">
        <f t="shared" si="4"/>
        <v>1506.7668000000001</v>
      </c>
      <c r="O67" s="62" t="s">
        <v>33</v>
      </c>
      <c r="P67" s="60">
        <f t="shared" si="5"/>
        <v>4516.05</v>
      </c>
      <c r="Q67" s="60">
        <f t="shared" si="6"/>
        <v>1280.9931999999999</v>
      </c>
      <c r="R67" s="60">
        <f t="shared" si="7"/>
        <v>3260.0567999999998</v>
      </c>
      <c r="S67" s="60">
        <f t="shared" si="8"/>
        <v>19971.006799999999</v>
      </c>
      <c r="T67" s="56">
        <v>113</v>
      </c>
    </row>
    <row r="68" spans="1:20" x14ac:dyDescent="0.25">
      <c r="A68" s="56">
        <v>54</v>
      </c>
      <c r="B68" s="57" t="s">
        <v>114</v>
      </c>
      <c r="C68" s="58" t="s">
        <v>29</v>
      </c>
      <c r="D68" s="70" t="s">
        <v>78</v>
      </c>
      <c r="E68" s="58" t="s">
        <v>105</v>
      </c>
      <c r="F68" s="59" t="s">
        <v>32</v>
      </c>
      <c r="G68" s="60">
        <v>30000</v>
      </c>
      <c r="H68" s="61" t="s">
        <v>33</v>
      </c>
      <c r="I68" s="62">
        <v>25</v>
      </c>
      <c r="J68" s="60">
        <f t="shared" si="0"/>
        <v>861</v>
      </c>
      <c r="K68" s="60">
        <f t="shared" si="1"/>
        <v>2130</v>
      </c>
      <c r="L68" s="60">
        <f t="shared" si="2"/>
        <v>345</v>
      </c>
      <c r="M68" s="63">
        <f t="shared" si="3"/>
        <v>912</v>
      </c>
      <c r="N68" s="60">
        <f t="shared" si="4"/>
        <v>2127</v>
      </c>
      <c r="O68" s="71">
        <v>1190.1199999999999</v>
      </c>
      <c r="P68" s="60">
        <f t="shared" si="5"/>
        <v>6375</v>
      </c>
      <c r="Q68" s="60">
        <f t="shared" si="6"/>
        <v>2988.12</v>
      </c>
      <c r="R68" s="60">
        <f t="shared" si="7"/>
        <v>4602</v>
      </c>
      <c r="S68" s="60">
        <f t="shared" si="8"/>
        <v>27011.88</v>
      </c>
      <c r="T68" s="56">
        <v>113</v>
      </c>
    </row>
    <row r="69" spans="1:20" x14ac:dyDescent="0.25">
      <c r="A69" s="56">
        <v>55</v>
      </c>
      <c r="B69" s="57" t="s">
        <v>115</v>
      </c>
      <c r="C69" s="58" t="s">
        <v>29</v>
      </c>
      <c r="D69" s="70" t="s">
        <v>78</v>
      </c>
      <c r="E69" s="58" t="s">
        <v>105</v>
      </c>
      <c r="F69" s="59" t="s">
        <v>32</v>
      </c>
      <c r="G69" s="60">
        <v>30000</v>
      </c>
      <c r="H69" s="61" t="s">
        <v>33</v>
      </c>
      <c r="I69" s="62">
        <v>25</v>
      </c>
      <c r="J69" s="60">
        <f t="shared" si="0"/>
        <v>861</v>
      </c>
      <c r="K69" s="60">
        <f t="shared" si="1"/>
        <v>2130</v>
      </c>
      <c r="L69" s="60">
        <f t="shared" si="2"/>
        <v>345</v>
      </c>
      <c r="M69" s="63">
        <f t="shared" si="3"/>
        <v>912</v>
      </c>
      <c r="N69" s="60">
        <f t="shared" si="4"/>
        <v>2127</v>
      </c>
      <c r="O69" s="62">
        <v>0</v>
      </c>
      <c r="P69" s="60">
        <f t="shared" si="5"/>
        <v>6375</v>
      </c>
      <c r="Q69" s="60">
        <f t="shared" si="6"/>
        <v>1798</v>
      </c>
      <c r="R69" s="60">
        <f t="shared" si="7"/>
        <v>4602</v>
      </c>
      <c r="S69" s="60">
        <f t="shared" si="8"/>
        <v>28202</v>
      </c>
      <c r="T69" s="56">
        <v>113</v>
      </c>
    </row>
    <row r="70" spans="1:20" x14ac:dyDescent="0.25">
      <c r="A70" s="56">
        <v>56</v>
      </c>
      <c r="B70" s="57" t="s">
        <v>116</v>
      </c>
      <c r="C70" s="58" t="s">
        <v>29</v>
      </c>
      <c r="D70" s="70" t="s">
        <v>78</v>
      </c>
      <c r="E70" s="58" t="s">
        <v>105</v>
      </c>
      <c r="F70" s="59" t="s">
        <v>32</v>
      </c>
      <c r="G70" s="60">
        <v>23625</v>
      </c>
      <c r="H70" s="62">
        <v>0</v>
      </c>
      <c r="I70" s="62">
        <v>25</v>
      </c>
      <c r="J70" s="60">
        <f t="shared" si="0"/>
        <v>678.03750000000002</v>
      </c>
      <c r="K70" s="60">
        <f t="shared" si="1"/>
        <v>1677.3749999999998</v>
      </c>
      <c r="L70" s="60">
        <f t="shared" si="2"/>
        <v>271.6875</v>
      </c>
      <c r="M70" s="63">
        <f t="shared" si="3"/>
        <v>718.2</v>
      </c>
      <c r="N70" s="60">
        <f t="shared" si="4"/>
        <v>1675.0125</v>
      </c>
      <c r="O70" s="71">
        <v>1190.1199999999999</v>
      </c>
      <c r="P70" s="60">
        <f t="shared" si="5"/>
        <v>5020.3125</v>
      </c>
      <c r="Q70" s="60">
        <f t="shared" si="6"/>
        <v>2611.3575000000001</v>
      </c>
      <c r="R70" s="60">
        <f t="shared" si="7"/>
        <v>3624.0749999999998</v>
      </c>
      <c r="S70" s="60">
        <f t="shared" si="8"/>
        <v>21013.642500000002</v>
      </c>
      <c r="T70" s="56">
        <v>113</v>
      </c>
    </row>
    <row r="71" spans="1:20" ht="15.75" thickBot="1" x14ac:dyDescent="0.3">
      <c r="A71" s="78">
        <v>57</v>
      </c>
      <c r="B71" s="79" t="s">
        <v>117</v>
      </c>
      <c r="C71" s="80" t="s">
        <v>29</v>
      </c>
      <c r="D71" s="81" t="s">
        <v>78</v>
      </c>
      <c r="E71" s="80" t="s">
        <v>105</v>
      </c>
      <c r="F71" s="82" t="s">
        <v>32</v>
      </c>
      <c r="G71" s="83">
        <v>10000</v>
      </c>
      <c r="H71" s="84" t="s">
        <v>33</v>
      </c>
      <c r="I71" s="85">
        <v>25</v>
      </c>
      <c r="J71" s="83">
        <f t="shared" si="0"/>
        <v>287</v>
      </c>
      <c r="K71" s="83">
        <f t="shared" si="1"/>
        <v>709.99999999999989</v>
      </c>
      <c r="L71" s="83">
        <f t="shared" si="2"/>
        <v>115</v>
      </c>
      <c r="M71" s="86">
        <f t="shared" si="3"/>
        <v>304</v>
      </c>
      <c r="N71" s="83">
        <f t="shared" si="4"/>
        <v>709</v>
      </c>
      <c r="O71" s="87">
        <v>1190.1199999999999</v>
      </c>
      <c r="P71" s="83">
        <f t="shared" si="5"/>
        <v>2125</v>
      </c>
      <c r="Q71" s="83">
        <f t="shared" si="6"/>
        <v>1806.12</v>
      </c>
      <c r="R71" s="83">
        <f t="shared" si="7"/>
        <v>1534</v>
      </c>
      <c r="S71" s="83">
        <f t="shared" si="8"/>
        <v>8193.880000000001</v>
      </c>
      <c r="T71" s="78">
        <v>113</v>
      </c>
    </row>
    <row r="72" spans="1:20" ht="16.5" thickBot="1" x14ac:dyDescent="0.3">
      <c r="A72" s="88">
        <f>+A71</f>
        <v>57</v>
      </c>
      <c r="B72" s="89" t="s">
        <v>118</v>
      </c>
      <c r="C72" s="90"/>
      <c r="D72" s="90"/>
      <c r="E72" s="90"/>
      <c r="F72" s="91"/>
      <c r="G72" s="92">
        <f>SUM(G15:G71)</f>
        <v>900291.62999999989</v>
      </c>
      <c r="H72" s="92">
        <f t="shared" ref="H72:R72" si="9">SUM(H15:H71)</f>
        <v>1783.43</v>
      </c>
      <c r="I72" s="92">
        <f t="shared" si="9"/>
        <v>1425</v>
      </c>
      <c r="J72" s="92">
        <f>SUM(J15:J71)+0.03</f>
        <v>25838.399781000004</v>
      </c>
      <c r="K72" s="92">
        <f>SUM(K15:K71)+0.01</f>
        <v>63920.715730000011</v>
      </c>
      <c r="L72" s="92">
        <f>SUM(L15:L71)+0.04</f>
        <v>10353.393744999999</v>
      </c>
      <c r="M72" s="92">
        <f t="shared" si="9"/>
        <v>27368.865551999999</v>
      </c>
      <c r="N72" s="92">
        <f>SUM(N15:N71)+0.03</f>
        <v>63830.706566999987</v>
      </c>
      <c r="O72" s="92">
        <f>SUM(O15:O71)</f>
        <v>8330.84</v>
      </c>
      <c r="P72" s="92">
        <f t="shared" si="9"/>
        <v>191311.97137499999</v>
      </c>
      <c r="Q72" s="92">
        <f t="shared" si="9"/>
        <v>64746.505333000016</v>
      </c>
      <c r="R72" s="92">
        <f t="shared" si="9"/>
        <v>138104.73604200006</v>
      </c>
      <c r="S72" s="92">
        <f>SUM(S15:S71)</f>
        <v>835545.12466700014</v>
      </c>
      <c r="T72" s="93"/>
    </row>
    <row r="73" spans="1:20" ht="8.1" customHeight="1" x14ac:dyDescent="0.25"/>
    <row r="74" spans="1:20" ht="8.1" customHeight="1" x14ac:dyDescent="0.25">
      <c r="A74" s="98"/>
      <c r="B74" s="2"/>
      <c r="C74" s="2"/>
      <c r="D74" s="1"/>
      <c r="E74" s="1"/>
      <c r="F74" s="2"/>
      <c r="G74" s="3"/>
      <c r="H74" s="4"/>
      <c r="I74" s="3"/>
      <c r="J74" s="3"/>
      <c r="K74" s="3"/>
      <c r="L74" s="3"/>
      <c r="M74" s="3"/>
      <c r="N74" s="3"/>
      <c r="O74" s="5"/>
      <c r="P74" s="3"/>
      <c r="Q74" s="3"/>
      <c r="R74" s="3"/>
    </row>
    <row r="75" spans="1:20" ht="15.75" x14ac:dyDescent="0.25">
      <c r="A75" s="99" t="s">
        <v>119</v>
      </c>
      <c r="B75" s="99"/>
      <c r="C75" s="100"/>
      <c r="D75" s="1"/>
      <c r="E75" s="1"/>
      <c r="F75" s="2"/>
      <c r="J75" s="3"/>
      <c r="K75" s="3"/>
      <c r="L75" s="3"/>
      <c r="M75" s="101" t="s">
        <v>120</v>
      </c>
      <c r="N75" s="101"/>
      <c r="O75" s="101"/>
      <c r="P75" s="101"/>
      <c r="Q75" s="3"/>
      <c r="R75" s="3"/>
    </row>
    <row r="76" spans="1:20" ht="18.75" x14ac:dyDescent="0.3">
      <c r="A76" s="100"/>
      <c r="B76" s="102"/>
      <c r="C76" s="102"/>
      <c r="D76" s="103"/>
      <c r="E76" s="104"/>
      <c r="F76" s="105"/>
      <c r="J76" s="103"/>
      <c r="K76" s="106"/>
      <c r="L76" s="3"/>
      <c r="M76" s="107"/>
      <c r="N76" s="108"/>
      <c r="O76" s="107"/>
      <c r="P76" s="3"/>
      <c r="Q76" s="3"/>
      <c r="R76" s="3"/>
    </row>
    <row r="77" spans="1:20" ht="18.75" x14ac:dyDescent="0.3">
      <c r="A77" s="99" t="s">
        <v>121</v>
      </c>
      <c r="B77" s="99"/>
      <c r="C77" s="100"/>
      <c r="D77" s="103"/>
      <c r="E77" s="104"/>
      <c r="F77" s="105"/>
      <c r="J77" s="103"/>
      <c r="K77" s="106"/>
      <c r="L77" s="3"/>
      <c r="M77" s="101"/>
      <c r="N77" s="101"/>
      <c r="O77" s="101"/>
      <c r="P77" s="101"/>
      <c r="Q77" s="3"/>
      <c r="R77" s="3"/>
    </row>
    <row r="78" spans="1:20" ht="18.75" x14ac:dyDescent="0.3">
      <c r="A78" s="99" t="s">
        <v>122</v>
      </c>
      <c r="B78" s="99"/>
      <c r="C78" s="100"/>
      <c r="D78" s="109"/>
      <c r="E78" s="109"/>
      <c r="F78" s="105"/>
      <c r="J78" s="103"/>
      <c r="K78" s="106"/>
      <c r="L78" s="3"/>
      <c r="M78" s="101" t="s">
        <v>123</v>
      </c>
      <c r="N78" s="101"/>
      <c r="O78" s="101"/>
      <c r="P78" s="101"/>
      <c r="Q78" s="3"/>
      <c r="R78" s="3"/>
    </row>
    <row r="79" spans="1:20" ht="18.75" x14ac:dyDescent="0.3">
      <c r="A79" s="98"/>
      <c r="B79" s="110"/>
      <c r="C79" s="110"/>
      <c r="D79" s="109"/>
      <c r="E79" s="109"/>
      <c r="F79" s="105"/>
      <c r="J79" s="103"/>
      <c r="K79" s="106"/>
      <c r="L79" s="3"/>
      <c r="M79" s="111"/>
      <c r="N79" s="112"/>
      <c r="O79" s="111"/>
      <c r="P79" s="3"/>
      <c r="Q79" s="3"/>
      <c r="R79" s="3"/>
    </row>
    <row r="80" spans="1:20" x14ac:dyDescent="0.25">
      <c r="A80" s="1"/>
      <c r="B80" s="2"/>
      <c r="C80" s="2"/>
      <c r="D80" s="1"/>
      <c r="E80" s="1"/>
      <c r="F80" s="2"/>
      <c r="G80" s="3"/>
      <c r="H80" s="4"/>
      <c r="I80" s="3"/>
      <c r="J80" s="3"/>
      <c r="K80" s="3"/>
      <c r="L80" s="3"/>
      <c r="M80" s="3"/>
      <c r="N80" s="3"/>
      <c r="O80" s="5"/>
      <c r="P80" s="3"/>
      <c r="Q80" s="3"/>
      <c r="R80" s="3"/>
    </row>
    <row r="84" spans="1:3" x14ac:dyDescent="0.25">
      <c r="A84"/>
      <c r="B84" s="113"/>
      <c r="C84" s="113"/>
    </row>
  </sheetData>
  <mergeCells count="25">
    <mergeCell ref="D79:E79"/>
    <mergeCell ref="B72:F72"/>
    <mergeCell ref="A75:B75"/>
    <mergeCell ref="M75:P75"/>
    <mergeCell ref="A77:B77"/>
    <mergeCell ref="M77:P77"/>
    <mergeCell ref="A78:B78"/>
    <mergeCell ref="D78:E78"/>
    <mergeCell ref="M78:P78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31496062992125984" bottom="0.86614173228346458" header="0.15748031496062992" footer="0.31496062992125984"/>
  <pageSetup paperSize="5" scale="42" orientation="landscape" r:id="rId1"/>
  <headerFooter>
    <oddFooter>&amp;C&amp;"-,Negrita Cursiva"&amp;9
Página &amp;P de 1
Nomina Personal Trámite de Pensión Agosto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NOM. TRAM PENSIÓN AGOSTO 21 </vt:lpstr>
      <vt:lpstr>Hoja1</vt:lpstr>
      <vt:lpstr>'NOM. TRAM PENSIÓN AGOSTO 21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Cristina Otanez Guzman</dc:creator>
  <cp:lastModifiedBy>Genesis Cristina Otanez Guzman</cp:lastModifiedBy>
  <dcterms:created xsi:type="dcterms:W3CDTF">2021-09-09T19:09:58Z</dcterms:created>
  <dcterms:modified xsi:type="dcterms:W3CDTF">2021-09-09T19:14:02Z</dcterms:modified>
</cp:coreProperties>
</file>