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Noviembre\"/>
    </mc:Choice>
  </mc:AlternateContent>
  <bookViews>
    <workbookView xWindow="0" yWindow="0" windowWidth="24000" windowHeight="9135"/>
  </bookViews>
  <sheets>
    <sheet name="NOM. TRAMITE PENSIÓN NOV. 23 " sheetId="1" r:id="rId1"/>
  </sheets>
  <definedNames>
    <definedName name="_xlnm._FilterDatabase" localSheetId="0" hidden="1">'NOM. TRAMITE PENSIÓN NOV. 23 '!$A$15:$T$67</definedName>
    <definedName name="_xlnm.Print_Area" localSheetId="0">'NOM. TRAMITE PENSIÓN NOV. 23 '!$A$1:$T$70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I57" i="1"/>
  <c r="H57" i="1"/>
  <c r="G57" i="1"/>
  <c r="A57" i="1"/>
  <c r="Q56" i="1"/>
  <c r="S56" i="1" s="1"/>
  <c r="P56" i="1"/>
  <c r="M56" i="1"/>
  <c r="K56" i="1"/>
  <c r="R56" i="1" s="1"/>
  <c r="M55" i="1"/>
  <c r="Q55" i="1" s="1"/>
  <c r="S55" i="1" s="1"/>
  <c r="K55" i="1"/>
  <c r="R55" i="1" s="1"/>
  <c r="Q54" i="1"/>
  <c r="S54" i="1" s="1"/>
  <c r="N54" i="1"/>
  <c r="M54" i="1"/>
  <c r="L54" i="1"/>
  <c r="K54" i="1"/>
  <c r="P54" i="1" s="1"/>
  <c r="J54" i="1"/>
  <c r="R53" i="1"/>
  <c r="Q53" i="1"/>
  <c r="S53" i="1" s="1"/>
  <c r="P53" i="1"/>
  <c r="M53" i="1"/>
  <c r="R52" i="1"/>
  <c r="N52" i="1"/>
  <c r="M52" i="1"/>
  <c r="L52" i="1"/>
  <c r="K52" i="1"/>
  <c r="J52" i="1"/>
  <c r="Q52" i="1" s="1"/>
  <c r="S52" i="1" s="1"/>
  <c r="M51" i="1"/>
  <c r="P51" i="1" s="1"/>
  <c r="L51" i="1"/>
  <c r="R51" i="1" s="1"/>
  <c r="K51" i="1"/>
  <c r="R50" i="1"/>
  <c r="N50" i="1"/>
  <c r="M50" i="1"/>
  <c r="L50" i="1"/>
  <c r="K50" i="1"/>
  <c r="J50" i="1"/>
  <c r="Q50" i="1" s="1"/>
  <c r="S50" i="1" s="1"/>
  <c r="N49" i="1"/>
  <c r="M49" i="1"/>
  <c r="L49" i="1"/>
  <c r="K49" i="1"/>
  <c r="R49" i="1" s="1"/>
  <c r="J49" i="1"/>
  <c r="P49" i="1" s="1"/>
  <c r="Q48" i="1"/>
  <c r="S48" i="1" s="1"/>
  <c r="N48" i="1"/>
  <c r="M48" i="1"/>
  <c r="L48" i="1"/>
  <c r="K48" i="1"/>
  <c r="P48" i="1" s="1"/>
  <c r="J48" i="1"/>
  <c r="T47" i="1"/>
  <c r="M47" i="1"/>
  <c r="Q47" i="1" s="1"/>
  <c r="S47" i="1" s="1"/>
  <c r="K47" i="1"/>
  <c r="R47" i="1" s="1"/>
  <c r="Q46" i="1"/>
  <c r="S46" i="1" s="1"/>
  <c r="N46" i="1"/>
  <c r="M46" i="1"/>
  <c r="L46" i="1"/>
  <c r="K46" i="1"/>
  <c r="P46" i="1" s="1"/>
  <c r="J46" i="1"/>
  <c r="Q45" i="1"/>
  <c r="S45" i="1" s="1"/>
  <c r="N45" i="1"/>
  <c r="M45" i="1"/>
  <c r="L45" i="1"/>
  <c r="R45" i="1" s="1"/>
  <c r="K45" i="1"/>
  <c r="P45" i="1" s="1"/>
  <c r="J45" i="1"/>
  <c r="M44" i="1"/>
  <c r="Q44" i="1" s="1"/>
  <c r="S44" i="1" s="1"/>
  <c r="K44" i="1"/>
  <c r="R44" i="1" s="1"/>
  <c r="Q43" i="1"/>
  <c r="S43" i="1" s="1"/>
  <c r="N43" i="1"/>
  <c r="M43" i="1"/>
  <c r="L43" i="1"/>
  <c r="K43" i="1"/>
  <c r="P43" i="1" s="1"/>
  <c r="J43" i="1"/>
  <c r="Q42" i="1"/>
  <c r="S42" i="1" s="1"/>
  <c r="N42" i="1"/>
  <c r="M42" i="1"/>
  <c r="L42" i="1"/>
  <c r="R42" i="1" s="1"/>
  <c r="K42" i="1"/>
  <c r="P42" i="1" s="1"/>
  <c r="J42" i="1"/>
  <c r="R41" i="1"/>
  <c r="N41" i="1"/>
  <c r="M41" i="1"/>
  <c r="L41" i="1"/>
  <c r="K41" i="1"/>
  <c r="J41" i="1"/>
  <c r="Q41" i="1" s="1"/>
  <c r="S41" i="1" s="1"/>
  <c r="N40" i="1"/>
  <c r="M40" i="1"/>
  <c r="L40" i="1"/>
  <c r="K40" i="1"/>
  <c r="R40" i="1" s="1"/>
  <c r="J40" i="1"/>
  <c r="P40" i="1" s="1"/>
  <c r="Q39" i="1"/>
  <c r="S39" i="1" s="1"/>
  <c r="N39" i="1"/>
  <c r="M39" i="1"/>
  <c r="L39" i="1"/>
  <c r="K39" i="1"/>
  <c r="P39" i="1" s="1"/>
  <c r="J39" i="1"/>
  <c r="Q38" i="1"/>
  <c r="S38" i="1" s="1"/>
  <c r="M38" i="1"/>
  <c r="K38" i="1"/>
  <c r="R38" i="1" s="1"/>
  <c r="N37" i="1"/>
  <c r="M37" i="1"/>
  <c r="L37" i="1"/>
  <c r="K37" i="1"/>
  <c r="R37" i="1" s="1"/>
  <c r="J37" i="1"/>
  <c r="P37" i="1" s="1"/>
  <c r="Q36" i="1"/>
  <c r="S36" i="1" s="1"/>
  <c r="N36" i="1"/>
  <c r="M36" i="1"/>
  <c r="L36" i="1"/>
  <c r="K36" i="1"/>
  <c r="P36" i="1" s="1"/>
  <c r="J36" i="1"/>
  <c r="Q35" i="1"/>
  <c r="S35" i="1" s="1"/>
  <c r="N35" i="1"/>
  <c r="M35" i="1"/>
  <c r="L35" i="1"/>
  <c r="R35" i="1" s="1"/>
  <c r="K35" i="1"/>
  <c r="P35" i="1" s="1"/>
  <c r="J35" i="1"/>
  <c r="R34" i="1"/>
  <c r="N34" i="1"/>
  <c r="M34" i="1"/>
  <c r="L34" i="1"/>
  <c r="K34" i="1"/>
  <c r="J34" i="1"/>
  <c r="Q34" i="1" s="1"/>
  <c r="S34" i="1" s="1"/>
  <c r="N33" i="1"/>
  <c r="M33" i="1"/>
  <c r="L33" i="1"/>
  <c r="K33" i="1"/>
  <c r="R33" i="1" s="1"/>
  <c r="J33" i="1"/>
  <c r="P33" i="1" s="1"/>
  <c r="Q32" i="1"/>
  <c r="S32" i="1" s="1"/>
  <c r="N32" i="1"/>
  <c r="M32" i="1"/>
  <c r="L32" i="1"/>
  <c r="K32" i="1"/>
  <c r="P32" i="1" s="1"/>
  <c r="J32" i="1"/>
  <c r="Q31" i="1"/>
  <c r="S31" i="1" s="1"/>
  <c r="N31" i="1"/>
  <c r="M31" i="1"/>
  <c r="L31" i="1"/>
  <c r="R31" i="1" s="1"/>
  <c r="K31" i="1"/>
  <c r="P31" i="1" s="1"/>
  <c r="J31" i="1"/>
  <c r="R30" i="1"/>
  <c r="N30" i="1"/>
  <c r="M30" i="1"/>
  <c r="L30" i="1"/>
  <c r="K30" i="1"/>
  <c r="J30" i="1"/>
  <c r="Q30" i="1" s="1"/>
  <c r="S30" i="1" s="1"/>
  <c r="N29" i="1"/>
  <c r="M29" i="1"/>
  <c r="L29" i="1"/>
  <c r="K29" i="1"/>
  <c r="R29" i="1" s="1"/>
  <c r="J29" i="1"/>
  <c r="P29" i="1" s="1"/>
  <c r="Q28" i="1"/>
  <c r="S28" i="1" s="1"/>
  <c r="N28" i="1"/>
  <c r="M28" i="1"/>
  <c r="L28" i="1"/>
  <c r="K28" i="1"/>
  <c r="P28" i="1" s="1"/>
  <c r="J28" i="1"/>
  <c r="F28" i="1"/>
  <c r="D28" i="1"/>
  <c r="C28" i="1"/>
  <c r="Q27" i="1"/>
  <c r="S27" i="1" s="1"/>
  <c r="P27" i="1"/>
  <c r="N27" i="1"/>
  <c r="M27" i="1"/>
  <c r="L27" i="1"/>
  <c r="K27" i="1"/>
  <c r="R27" i="1" s="1"/>
  <c r="J27" i="1"/>
  <c r="Q26" i="1"/>
  <c r="S26" i="1" s="1"/>
  <c r="N26" i="1"/>
  <c r="M26" i="1"/>
  <c r="L26" i="1"/>
  <c r="R26" i="1" s="1"/>
  <c r="K26" i="1"/>
  <c r="J26" i="1"/>
  <c r="P26" i="1" s="1"/>
  <c r="R25" i="1"/>
  <c r="N25" i="1"/>
  <c r="M25" i="1"/>
  <c r="L25" i="1"/>
  <c r="K25" i="1"/>
  <c r="J25" i="1"/>
  <c r="Q25" i="1" s="1"/>
  <c r="S25" i="1" s="1"/>
  <c r="M24" i="1"/>
  <c r="P24" i="1" s="1"/>
  <c r="K24" i="1"/>
  <c r="R24" i="1" s="1"/>
  <c r="J24" i="1"/>
  <c r="Q24" i="1" s="1"/>
  <c r="S24" i="1" s="1"/>
  <c r="M23" i="1"/>
  <c r="Q23" i="1" s="1"/>
  <c r="S23" i="1" s="1"/>
  <c r="K23" i="1"/>
  <c r="R23" i="1" s="1"/>
  <c r="Q22" i="1"/>
  <c r="S22" i="1" s="1"/>
  <c r="P22" i="1"/>
  <c r="N22" i="1"/>
  <c r="M22" i="1"/>
  <c r="L22" i="1"/>
  <c r="K22" i="1"/>
  <c r="R22" i="1" s="1"/>
  <c r="Q21" i="1"/>
  <c r="S21" i="1" s="1"/>
  <c r="P21" i="1"/>
  <c r="M21" i="1"/>
  <c r="L21" i="1"/>
  <c r="K21" i="1"/>
  <c r="R21" i="1" s="1"/>
  <c r="M20" i="1"/>
  <c r="P20" i="1" s="1"/>
  <c r="L20" i="1"/>
  <c r="K20" i="1"/>
  <c r="R20" i="1" s="1"/>
  <c r="R19" i="1"/>
  <c r="M19" i="1"/>
  <c r="Q19" i="1" s="1"/>
  <c r="S19" i="1" s="1"/>
  <c r="K19" i="1"/>
  <c r="P19" i="1" s="1"/>
  <c r="Q18" i="1"/>
  <c r="S18" i="1" s="1"/>
  <c r="P18" i="1"/>
  <c r="N18" i="1"/>
  <c r="M18" i="1"/>
  <c r="L18" i="1"/>
  <c r="K18" i="1"/>
  <c r="R18" i="1" s="1"/>
  <c r="J18" i="1"/>
  <c r="Q17" i="1"/>
  <c r="S17" i="1" s="1"/>
  <c r="N17" i="1"/>
  <c r="M17" i="1"/>
  <c r="L17" i="1"/>
  <c r="R17" i="1" s="1"/>
  <c r="K17" i="1"/>
  <c r="J17" i="1"/>
  <c r="P17" i="1" s="1"/>
  <c r="R16" i="1"/>
  <c r="N16" i="1"/>
  <c r="N57" i="1" s="1"/>
  <c r="M16" i="1"/>
  <c r="L16" i="1"/>
  <c r="L57" i="1" s="1"/>
  <c r="K16" i="1"/>
  <c r="J16" i="1"/>
  <c r="J57" i="1" s="1"/>
  <c r="M15" i="1"/>
  <c r="M57" i="1" s="1"/>
  <c r="K15" i="1"/>
  <c r="K57" i="1" s="1"/>
  <c r="P15" i="1" l="1"/>
  <c r="Q15" i="1"/>
  <c r="P16" i="1"/>
  <c r="Q20" i="1"/>
  <c r="S20" i="1" s="1"/>
  <c r="P23" i="1"/>
  <c r="P25" i="1"/>
  <c r="R28" i="1"/>
  <c r="Q29" i="1"/>
  <c r="S29" i="1" s="1"/>
  <c r="P30" i="1"/>
  <c r="R32" i="1"/>
  <c r="Q33" i="1"/>
  <c r="S33" i="1" s="1"/>
  <c r="P34" i="1"/>
  <c r="R36" i="1"/>
  <c r="Q37" i="1"/>
  <c r="S37" i="1" s="1"/>
  <c r="R39" i="1"/>
  <c r="Q40" i="1"/>
  <c r="S40" i="1" s="1"/>
  <c r="P41" i="1"/>
  <c r="R43" i="1"/>
  <c r="P44" i="1"/>
  <c r="R46" i="1"/>
  <c r="P47" i="1"/>
  <c r="R48" i="1"/>
  <c r="Q49" i="1"/>
  <c r="S49" i="1" s="1"/>
  <c r="P50" i="1"/>
  <c r="Q51" i="1"/>
  <c r="S51" i="1" s="1"/>
  <c r="P52" i="1"/>
  <c r="R54" i="1"/>
  <c r="P55" i="1"/>
  <c r="R15" i="1"/>
  <c r="Q16" i="1"/>
  <c r="S16" i="1" s="1"/>
  <c r="P38" i="1"/>
  <c r="R57" i="1" l="1"/>
  <c r="Q57" i="1"/>
  <c r="S15" i="1"/>
  <c r="S57" i="1" s="1"/>
  <c r="P57" i="1"/>
</calcChain>
</file>

<file path=xl/sharedStrings.xml><?xml version="1.0" encoding="utf-8"?>
<sst xmlns="http://schemas.openxmlformats.org/spreadsheetml/2006/main" count="267" uniqueCount="105">
  <si>
    <t xml:space="preserve">PROGRAMA DE MEDICAMENTOS ESENCIALES </t>
  </si>
  <si>
    <t>CENTRAL DE APOYO LOGÍSTICO</t>
  </si>
  <si>
    <t>PROMESE CAL</t>
  </si>
  <si>
    <t xml:space="preserve">PAGO SUELDOS NOVIEMBRE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</si>
  <si>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</si>
  <si>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</si>
  <si>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</si>
  <si>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</si>
  <si>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</si>
  <si>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</si>
  <si>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</si>
  <si>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</si>
  <si>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</si>
  <si>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</si>
  <si>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</si>
  <si>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</si>
  <si>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</si>
  <si>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</si>
  <si>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</si>
  <si>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</si>
  <si>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</si>
  <si>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</si>
  <si>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</si>
  <si>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</si>
  <si>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</si>
  <si>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</si>
  <si>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</si>
  <si>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</si>
  <si>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</si>
  <si>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</si>
  <si>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</si>
  <si>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</si>
  <si>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</si>
  <si>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</si>
  <si>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</si>
  <si>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</si>
  <si>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</si>
  <si>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</si>
  <si>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</si>
  <si>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</si>
  <si>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</si>
  <si>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</si>
  <si>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</si>
  <si>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</si>
  <si>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</si>
  <si>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</si>
  <si>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</si>
  <si>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</si>
  <si>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</si>
  <si>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</si>
  <si>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JORGE ANTONIO NINA RODRIGUEZ</t>
  </si>
  <si>
    <t>COLECTOR II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</si>
  <si>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</si>
  <si>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</si>
  <si>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</si>
  <si>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</si>
  <si>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</si>
  <si>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</si>
  <si>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</si>
  <si>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</si>
  <si>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</si>
  <si>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</si>
  <si>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</si>
  <si>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</si>
  <si>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</si>
  <si>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</si>
  <si>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</si>
  <si>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>ANA NELLY REYES QUIROZ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</si>
  <si>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</si>
  <si>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</si>
  <si>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</si>
  <si>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</si>
  <si>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</si>
  <si>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</si>
  <si>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</si>
  <si>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</si>
  <si>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MARIA DE LOS ANGELES MALDONADO SILVESTRE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</si>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</sst>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71"/>
  <sheetViews>
    <sheetView tabSelected="1" topLeftCell="B1" zoomScaleNormal="100" zoomScaleSheetLayoutView="78" workbookViewId="0">
      <selection activeCell="W39" sqref="W39:AT66"/>
    </sheetView>
  </sheetViews>
  <sheetFormatPr baseColWidth="10" defaultColWidth="9.140625" defaultRowHeight="15" x14ac:dyDescent="0.25"/>
  <cols>
    <col min="1" max="1" width="8.85546875" style="124" customWidth="1"/>
    <col min="2" max="2" width="48" bestFit="1" customWidth="1"/>
    <col min="3" max="3" width="14.85546875" bestFit="1" customWidth="1"/>
    <col min="4" max="4" width="49.140625" style="124" customWidth="1"/>
    <col min="5" max="5" width="34.5703125" style="124" customWidth="1"/>
    <col min="6" max="6" width="20.7109375" style="124" customWidth="1"/>
    <col min="7" max="7" width="17.28515625" style="125" bestFit="1" customWidth="1"/>
    <col min="8" max="8" width="14.42578125" style="126" bestFit="1" customWidth="1"/>
    <col min="9" max="9" width="13.42578125" bestFit="1" customWidth="1"/>
    <col min="10" max="10" width="14.7109375" bestFit="1" customWidth="1"/>
    <col min="11" max="11" width="15.140625" style="125" bestFit="1" customWidth="1"/>
    <col min="12" max="12" width="19" style="125" customWidth="1"/>
    <col min="13" max="13" width="15.5703125" style="86" bestFit="1" customWidth="1"/>
    <col min="14" max="14" width="15.5703125" style="125" bestFit="1" customWidth="1"/>
    <col min="15" max="15" width="14.140625" style="125" customWidth="1"/>
    <col min="16" max="16" width="19.42578125" style="125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52" si="0">+G15*7.1%</f>
        <v>1180.7917699999998</v>
      </c>
      <c r="L15" s="49">
        <v>191.26</v>
      </c>
      <c r="M15" s="49">
        <f t="shared" ref="M15:M56" si="1">+G15*3.04%</f>
        <v>505.57844799999998</v>
      </c>
      <c r="N15" s="49">
        <v>1179.1300000000001</v>
      </c>
      <c r="O15" s="50" t="s">
        <v>33</v>
      </c>
      <c r="P15" s="49">
        <f t="shared" ref="P15:P56" si="2">SUM(J15,K15,L15,M15,N15)</f>
        <v>3534.0702179999998</v>
      </c>
      <c r="Q15" s="49">
        <f t="shared" ref="Q15:Q56" si="3">SUM(H15,I15,J15,M15,O15)</f>
        <v>1007.8884479999999</v>
      </c>
      <c r="R15" s="49">
        <f t="shared" ref="R15:R56" si="4">SUM(K15,L15,N15)</f>
        <v>2551.1817700000001</v>
      </c>
      <c r="S15" s="49">
        <f t="shared" ref="S15:S56" si="5">G15-Q15</f>
        <v>15622.981551999999</v>
      </c>
      <c r="T15" s="46">
        <v>113</v>
      </c>
    </row>
    <row r="16" spans="1:22" ht="15.95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5.95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5.95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5.95" customHeight="1" x14ac:dyDescent="0.3">
      <c r="A22" s="46">
        <v>8</v>
      </c>
      <c r="B22" s="47" t="s">
        <v>50</v>
      </c>
      <c r="C22" s="48" t="s">
        <v>40</v>
      </c>
      <c r="D22" s="48" t="s">
        <v>46</v>
      </c>
      <c r="E22" s="48" t="s">
        <v>51</v>
      </c>
      <c r="F22" s="48" t="s">
        <v>32</v>
      </c>
      <c r="G22" s="49">
        <v>25200</v>
      </c>
      <c r="H22" s="50">
        <v>0</v>
      </c>
      <c r="I22" s="50">
        <v>25</v>
      </c>
      <c r="J22" s="49">
        <v>723.24</v>
      </c>
      <c r="K22" s="49">
        <f t="shared" si="0"/>
        <v>1789.1999999999998</v>
      </c>
      <c r="L22" s="49">
        <f>+G22*1.15%</f>
        <v>289.8</v>
      </c>
      <c r="M22" s="49">
        <f t="shared" si="1"/>
        <v>766.08</v>
      </c>
      <c r="N22" s="49">
        <f>+G22*7.09%</f>
        <v>1786.68</v>
      </c>
      <c r="O22" s="50">
        <v>0</v>
      </c>
      <c r="P22" s="49">
        <f t="shared" si="2"/>
        <v>5355</v>
      </c>
      <c r="Q22" s="49">
        <f t="shared" si="3"/>
        <v>1514.3200000000002</v>
      </c>
      <c r="R22" s="49">
        <f t="shared" si="4"/>
        <v>3865.6800000000003</v>
      </c>
      <c r="S22" s="49">
        <f t="shared" si="5"/>
        <v>23685.68</v>
      </c>
      <c r="T22" s="46">
        <v>113</v>
      </c>
    </row>
    <row r="23" spans="1:20" ht="15.95" customHeight="1" x14ac:dyDescent="0.3">
      <c r="A23" s="46">
        <v>9</v>
      </c>
      <c r="B23" s="47" t="s">
        <v>52</v>
      </c>
      <c r="C23" s="48" t="s">
        <v>29</v>
      </c>
      <c r="D23" s="51" t="s">
        <v>53</v>
      </c>
      <c r="E23" s="48" t="s">
        <v>54</v>
      </c>
      <c r="F23" s="48" t="s">
        <v>32</v>
      </c>
      <c r="G23" s="49">
        <v>22671.119999999999</v>
      </c>
      <c r="H23" s="50" t="s">
        <v>33</v>
      </c>
      <c r="I23" s="50">
        <v>25</v>
      </c>
      <c r="J23" s="49">
        <v>650.66</v>
      </c>
      <c r="K23" s="49">
        <f t="shared" si="0"/>
        <v>1609.6495199999997</v>
      </c>
      <c r="L23" s="49">
        <v>260.72000000000003</v>
      </c>
      <c r="M23" s="49">
        <f t="shared" si="1"/>
        <v>689.20204799999999</v>
      </c>
      <c r="N23" s="49">
        <v>1607.38</v>
      </c>
      <c r="O23" s="50" t="s">
        <v>33</v>
      </c>
      <c r="P23" s="49">
        <f t="shared" si="2"/>
        <v>4817.6115680000003</v>
      </c>
      <c r="Q23" s="49">
        <f t="shared" si="3"/>
        <v>1364.862048</v>
      </c>
      <c r="R23" s="49">
        <f t="shared" si="4"/>
        <v>3477.7495199999998</v>
      </c>
      <c r="S23" s="49">
        <f t="shared" si="5"/>
        <v>21306.257952</v>
      </c>
      <c r="T23" s="46">
        <v>113</v>
      </c>
    </row>
    <row r="24" spans="1:20" ht="15.95" customHeight="1" x14ac:dyDescent="0.3">
      <c r="A24" s="46">
        <v>10</v>
      </c>
      <c r="B24" s="47" t="s">
        <v>55</v>
      </c>
      <c r="C24" s="48" t="s">
        <v>29</v>
      </c>
      <c r="D24" s="51" t="s">
        <v>56</v>
      </c>
      <c r="E24" s="48" t="s">
        <v>57</v>
      </c>
      <c r="F24" s="48" t="s">
        <v>32</v>
      </c>
      <c r="G24" s="49">
        <v>28350</v>
      </c>
      <c r="H24" s="50">
        <v>0</v>
      </c>
      <c r="I24" s="50">
        <v>25</v>
      </c>
      <c r="J24" s="49">
        <f t="shared" ref="J24:J37" si="6">+G24*2.87%</f>
        <v>813.64499999999998</v>
      </c>
      <c r="K24" s="49">
        <f t="shared" si="0"/>
        <v>2012.85</v>
      </c>
      <c r="L24" s="49">
        <v>326.02999999999997</v>
      </c>
      <c r="M24" s="49">
        <f t="shared" si="1"/>
        <v>861.84</v>
      </c>
      <c r="N24" s="49">
        <v>2010.02</v>
      </c>
      <c r="O24" s="50" t="s">
        <v>33</v>
      </c>
      <c r="P24" s="49">
        <f t="shared" si="2"/>
        <v>6024.3850000000002</v>
      </c>
      <c r="Q24" s="49">
        <f t="shared" si="3"/>
        <v>1700.4850000000001</v>
      </c>
      <c r="R24" s="49">
        <f t="shared" si="4"/>
        <v>4348.8999999999996</v>
      </c>
      <c r="S24" s="49">
        <f t="shared" si="5"/>
        <v>26649.514999999999</v>
      </c>
      <c r="T24" s="46">
        <v>113</v>
      </c>
    </row>
    <row r="25" spans="1:20" ht="15.95" customHeight="1" x14ac:dyDescent="0.3">
      <c r="A25" s="46">
        <v>11</v>
      </c>
      <c r="B25" s="47" t="s">
        <v>58</v>
      </c>
      <c r="C25" s="52" t="s">
        <v>40</v>
      </c>
      <c r="D25" s="52" t="s">
        <v>59</v>
      </c>
      <c r="E25" s="52" t="s">
        <v>60</v>
      </c>
      <c r="F25" s="48" t="s">
        <v>32</v>
      </c>
      <c r="G25" s="49">
        <v>10000</v>
      </c>
      <c r="H25" s="50" t="s">
        <v>33</v>
      </c>
      <c r="I25" s="50">
        <v>25</v>
      </c>
      <c r="J25" s="49">
        <f t="shared" si="6"/>
        <v>287</v>
      </c>
      <c r="K25" s="49">
        <f t="shared" si="0"/>
        <v>709.99999999999989</v>
      </c>
      <c r="L25" s="49">
        <f t="shared" ref="L25:L37" si="7">+G25*1.15%</f>
        <v>115</v>
      </c>
      <c r="M25" s="49">
        <f t="shared" si="1"/>
        <v>304</v>
      </c>
      <c r="N25" s="49">
        <f t="shared" ref="N25:N37" si="8">+G25*7.09%</f>
        <v>709</v>
      </c>
      <c r="O25" s="50" t="s">
        <v>33</v>
      </c>
      <c r="P25" s="49">
        <f t="shared" si="2"/>
        <v>2125</v>
      </c>
      <c r="Q25" s="49">
        <f t="shared" si="3"/>
        <v>616</v>
      </c>
      <c r="R25" s="49">
        <f t="shared" si="4"/>
        <v>1534</v>
      </c>
      <c r="S25" s="49">
        <f t="shared" si="5"/>
        <v>9384</v>
      </c>
      <c r="T25" s="46">
        <v>113</v>
      </c>
    </row>
    <row r="26" spans="1:20" ht="15.95" customHeight="1" x14ac:dyDescent="0.3">
      <c r="A26" s="46">
        <v>12</v>
      </c>
      <c r="B26" s="47" t="s">
        <v>61</v>
      </c>
      <c r="C26" s="52" t="s">
        <v>29</v>
      </c>
      <c r="D26" s="53" t="s">
        <v>62</v>
      </c>
      <c r="E26" s="52" t="s">
        <v>63</v>
      </c>
      <c r="F26" s="48" t="s">
        <v>32</v>
      </c>
      <c r="G26" s="49">
        <v>15000</v>
      </c>
      <c r="H26" s="50">
        <v>0</v>
      </c>
      <c r="I26" s="50">
        <v>25</v>
      </c>
      <c r="J26" s="49">
        <f t="shared" si="6"/>
        <v>430.5</v>
      </c>
      <c r="K26" s="49">
        <f t="shared" si="0"/>
        <v>1065</v>
      </c>
      <c r="L26" s="49">
        <f t="shared" si="7"/>
        <v>172.5</v>
      </c>
      <c r="M26" s="49">
        <f t="shared" si="1"/>
        <v>456</v>
      </c>
      <c r="N26" s="49">
        <f t="shared" si="8"/>
        <v>1063.5</v>
      </c>
      <c r="O26" s="54">
        <v>1587.38</v>
      </c>
      <c r="P26" s="49">
        <f t="shared" si="2"/>
        <v>3187.5</v>
      </c>
      <c r="Q26" s="49">
        <f t="shared" si="3"/>
        <v>2498.88</v>
      </c>
      <c r="R26" s="49">
        <f t="shared" si="4"/>
        <v>2301</v>
      </c>
      <c r="S26" s="49">
        <f t="shared" si="5"/>
        <v>12501.119999999999</v>
      </c>
      <c r="T26" s="46">
        <v>113</v>
      </c>
    </row>
    <row r="27" spans="1:20" ht="15.95" customHeight="1" x14ac:dyDescent="0.3">
      <c r="A27" s="46">
        <v>13</v>
      </c>
      <c r="B27" s="47" t="s">
        <v>64</v>
      </c>
      <c r="C27" s="52" t="s">
        <v>29</v>
      </c>
      <c r="D27" s="53" t="s">
        <v>62</v>
      </c>
      <c r="E27" s="52" t="s">
        <v>63</v>
      </c>
      <c r="F27" s="48" t="s">
        <v>32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0">
        <v>0</v>
      </c>
      <c r="P27" s="49">
        <f t="shared" si="2"/>
        <v>2125</v>
      </c>
      <c r="Q27" s="49">
        <f t="shared" si="3"/>
        <v>616</v>
      </c>
      <c r="R27" s="49">
        <f t="shared" si="4"/>
        <v>1534</v>
      </c>
      <c r="S27" s="49">
        <f t="shared" si="5"/>
        <v>9384</v>
      </c>
      <c r="T27" s="46">
        <v>113</v>
      </c>
    </row>
    <row r="28" spans="1:20" s="56" customFormat="1" ht="15.95" customHeight="1" x14ac:dyDescent="0.3">
      <c r="A28" s="46">
        <v>14</v>
      </c>
      <c r="B28" s="47" t="s">
        <v>65</v>
      </c>
      <c r="C28" s="52" t="str">
        <f>+C27</f>
        <v>FEMENINO</v>
      </c>
      <c r="D28" s="53" t="str">
        <f>+D27</f>
        <v>DEPARTAMENTO TÉCNICA FARMACÉUTICA</v>
      </c>
      <c r="E28" s="55" t="s">
        <v>63</v>
      </c>
      <c r="F28" s="48" t="str">
        <f>+F27</f>
        <v>TRAMITE DE PENSIÓN</v>
      </c>
      <c r="G28" s="49">
        <v>10000</v>
      </c>
      <c r="H28" s="50" t="s">
        <v>33</v>
      </c>
      <c r="I28" s="50">
        <v>25</v>
      </c>
      <c r="J28" s="49">
        <f t="shared" si="6"/>
        <v>287</v>
      </c>
      <c r="K28" s="49">
        <f t="shared" si="0"/>
        <v>709.99999999999989</v>
      </c>
      <c r="L28" s="49">
        <f t="shared" si="7"/>
        <v>115</v>
      </c>
      <c r="M28" s="49">
        <f t="shared" si="1"/>
        <v>304</v>
      </c>
      <c r="N28" s="49">
        <f t="shared" si="8"/>
        <v>709</v>
      </c>
      <c r="O28" s="54">
        <v>1587.38</v>
      </c>
      <c r="P28" s="49">
        <f t="shared" si="2"/>
        <v>2125</v>
      </c>
      <c r="Q28" s="49">
        <f t="shared" si="3"/>
        <v>2203.38</v>
      </c>
      <c r="R28" s="49">
        <f t="shared" si="4"/>
        <v>1534</v>
      </c>
      <c r="S28" s="49">
        <f t="shared" si="5"/>
        <v>7796.62</v>
      </c>
      <c r="T28" s="46">
        <v>113</v>
      </c>
    </row>
    <row r="29" spans="1:20" ht="15.95" customHeight="1" x14ac:dyDescent="0.3">
      <c r="A29" s="46">
        <v>15</v>
      </c>
      <c r="B29" s="47" t="s">
        <v>66</v>
      </c>
      <c r="C29" s="52" t="s">
        <v>40</v>
      </c>
      <c r="D29" s="53" t="s">
        <v>62</v>
      </c>
      <c r="E29" s="52" t="s">
        <v>63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ht="15.95" customHeight="1" x14ac:dyDescent="0.3">
      <c r="A30" s="46">
        <v>16</v>
      </c>
      <c r="B30" s="47" t="s">
        <v>67</v>
      </c>
      <c r="C30" s="52" t="s">
        <v>29</v>
      </c>
      <c r="D30" s="53" t="s">
        <v>62</v>
      </c>
      <c r="E30" s="52" t="s">
        <v>63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6"/>
        <v>430.5</v>
      </c>
      <c r="K30" s="49">
        <f t="shared" si="0"/>
        <v>1065</v>
      </c>
      <c r="L30" s="49">
        <f t="shared" si="7"/>
        <v>172.5</v>
      </c>
      <c r="M30" s="49">
        <f t="shared" si="1"/>
        <v>456</v>
      </c>
      <c r="N30" s="49">
        <f t="shared" si="8"/>
        <v>1063.5</v>
      </c>
      <c r="O30" s="50">
        <v>0</v>
      </c>
      <c r="P30" s="49">
        <f t="shared" si="2"/>
        <v>3187.5</v>
      </c>
      <c r="Q30" s="49">
        <f t="shared" si="3"/>
        <v>911.5</v>
      </c>
      <c r="R30" s="49">
        <f t="shared" si="4"/>
        <v>2301</v>
      </c>
      <c r="S30" s="49">
        <f t="shared" si="5"/>
        <v>14088.5</v>
      </c>
      <c r="T30" s="46">
        <v>113</v>
      </c>
    </row>
    <row r="31" spans="1:20" ht="15.95" customHeight="1" x14ac:dyDescent="0.3">
      <c r="A31" s="46">
        <v>17</v>
      </c>
      <c r="B31" s="47" t="s">
        <v>68</v>
      </c>
      <c r="C31" s="52" t="s">
        <v>29</v>
      </c>
      <c r="D31" s="53" t="s">
        <v>62</v>
      </c>
      <c r="E31" s="52" t="s">
        <v>63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s="57" customFormat="1" ht="15.95" customHeight="1" x14ac:dyDescent="0.3">
      <c r="A32" s="46">
        <v>18</v>
      </c>
      <c r="B32" s="47" t="s">
        <v>69</v>
      </c>
      <c r="C32" s="52" t="s">
        <v>29</v>
      </c>
      <c r="D32" s="53" t="s">
        <v>62</v>
      </c>
      <c r="E32" s="52" t="s">
        <v>63</v>
      </c>
      <c r="F32" s="48" t="s">
        <v>32</v>
      </c>
      <c r="G32" s="49">
        <v>18000</v>
      </c>
      <c r="H32" s="50">
        <v>0</v>
      </c>
      <c r="I32" s="50">
        <v>25</v>
      </c>
      <c r="J32" s="49">
        <f t="shared" si="6"/>
        <v>516.6</v>
      </c>
      <c r="K32" s="49">
        <f t="shared" si="0"/>
        <v>1277.9999999999998</v>
      </c>
      <c r="L32" s="49">
        <f t="shared" si="7"/>
        <v>207</v>
      </c>
      <c r="M32" s="49">
        <f t="shared" si="1"/>
        <v>547.20000000000005</v>
      </c>
      <c r="N32" s="49">
        <f t="shared" si="8"/>
        <v>1276.2</v>
      </c>
      <c r="O32" s="50">
        <v>0</v>
      </c>
      <c r="P32" s="49">
        <f t="shared" si="2"/>
        <v>3825</v>
      </c>
      <c r="Q32" s="49">
        <f t="shared" si="3"/>
        <v>1088.8000000000002</v>
      </c>
      <c r="R32" s="49">
        <f t="shared" si="4"/>
        <v>2761.2</v>
      </c>
      <c r="S32" s="49">
        <f t="shared" si="5"/>
        <v>16911.2</v>
      </c>
      <c r="T32" s="46">
        <v>113</v>
      </c>
    </row>
    <row r="33" spans="1:20" ht="15.95" customHeight="1" x14ac:dyDescent="0.3">
      <c r="A33" s="46">
        <v>19</v>
      </c>
      <c r="B33" s="47" t="s">
        <v>70</v>
      </c>
      <c r="C33" s="52" t="s">
        <v>29</v>
      </c>
      <c r="D33" s="53" t="s">
        <v>62</v>
      </c>
      <c r="E33" s="52" t="s">
        <v>63</v>
      </c>
      <c r="F33" s="48" t="s">
        <v>32</v>
      </c>
      <c r="G33" s="49">
        <v>15000</v>
      </c>
      <c r="H33" s="50" t="s">
        <v>33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5.95" customHeight="1" x14ac:dyDescent="0.3">
      <c r="A34" s="46">
        <v>20</v>
      </c>
      <c r="B34" s="47" t="s">
        <v>71</v>
      </c>
      <c r="C34" s="52" t="s">
        <v>29</v>
      </c>
      <c r="D34" s="53" t="s">
        <v>62</v>
      </c>
      <c r="E34" s="52" t="s">
        <v>63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4">
        <v>1587.38</v>
      </c>
      <c r="P34" s="49">
        <f t="shared" si="2"/>
        <v>3187.5</v>
      </c>
      <c r="Q34" s="49">
        <f t="shared" si="3"/>
        <v>2498.88</v>
      </c>
      <c r="R34" s="49">
        <f t="shared" si="4"/>
        <v>2301</v>
      </c>
      <c r="S34" s="49">
        <f t="shared" si="5"/>
        <v>12501.119999999999</v>
      </c>
      <c r="T34" s="46">
        <v>113</v>
      </c>
    </row>
    <row r="35" spans="1:20" ht="15.95" customHeight="1" x14ac:dyDescent="0.3">
      <c r="A35" s="46">
        <v>21</v>
      </c>
      <c r="B35" s="47" t="s">
        <v>72</v>
      </c>
      <c r="C35" s="52" t="s">
        <v>29</v>
      </c>
      <c r="D35" s="53" t="s">
        <v>62</v>
      </c>
      <c r="E35" s="52" t="s">
        <v>63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5.95" customHeight="1" x14ac:dyDescent="0.3">
      <c r="A36" s="46">
        <v>22</v>
      </c>
      <c r="B36" s="47" t="s">
        <v>73</v>
      </c>
      <c r="C36" s="52" t="s">
        <v>40</v>
      </c>
      <c r="D36" s="53" t="s">
        <v>62</v>
      </c>
      <c r="E36" s="52" t="s">
        <v>63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6"/>
        <v>430.5</v>
      </c>
      <c r="K36" s="49">
        <f t="shared" si="0"/>
        <v>1065</v>
      </c>
      <c r="L36" s="49">
        <f t="shared" si="7"/>
        <v>172.5</v>
      </c>
      <c r="M36" s="49">
        <f t="shared" si="1"/>
        <v>456</v>
      </c>
      <c r="N36" s="49">
        <f t="shared" si="8"/>
        <v>1063.5</v>
      </c>
      <c r="O36" s="50">
        <v>0</v>
      </c>
      <c r="P36" s="49">
        <f t="shared" si="2"/>
        <v>3187.5</v>
      </c>
      <c r="Q36" s="49">
        <f t="shared" si="3"/>
        <v>911.5</v>
      </c>
      <c r="R36" s="49">
        <f t="shared" si="4"/>
        <v>2301</v>
      </c>
      <c r="S36" s="49">
        <f t="shared" si="5"/>
        <v>14088.5</v>
      </c>
      <c r="T36" s="46">
        <v>113</v>
      </c>
    </row>
    <row r="37" spans="1:20" ht="15.95" customHeight="1" x14ac:dyDescent="0.3">
      <c r="A37" s="46">
        <v>23</v>
      </c>
      <c r="B37" s="47" t="s">
        <v>74</v>
      </c>
      <c r="C37" s="52" t="s">
        <v>29</v>
      </c>
      <c r="D37" s="53" t="s">
        <v>62</v>
      </c>
      <c r="E37" s="52" t="s">
        <v>63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6"/>
        <v>430.5</v>
      </c>
      <c r="K37" s="49">
        <f t="shared" si="0"/>
        <v>1065</v>
      </c>
      <c r="L37" s="49">
        <f t="shared" si="7"/>
        <v>172.5</v>
      </c>
      <c r="M37" s="49">
        <f t="shared" si="1"/>
        <v>456</v>
      </c>
      <c r="N37" s="49">
        <f t="shared" si="8"/>
        <v>1063.5</v>
      </c>
      <c r="O37" s="50">
        <v>0</v>
      </c>
      <c r="P37" s="49">
        <f t="shared" si="2"/>
        <v>3187.5</v>
      </c>
      <c r="Q37" s="49">
        <f t="shared" si="3"/>
        <v>911.5</v>
      </c>
      <c r="R37" s="49">
        <f t="shared" si="4"/>
        <v>2301</v>
      </c>
      <c r="S37" s="49">
        <f t="shared" si="5"/>
        <v>14088.5</v>
      </c>
      <c r="T37" s="46">
        <v>113</v>
      </c>
    </row>
    <row r="38" spans="1:20" ht="15.95" customHeight="1" x14ac:dyDescent="0.3">
      <c r="A38" s="46">
        <v>24</v>
      </c>
      <c r="B38" s="47" t="s">
        <v>75</v>
      </c>
      <c r="C38" s="52" t="s">
        <v>29</v>
      </c>
      <c r="D38" s="53" t="s">
        <v>62</v>
      </c>
      <c r="E38" s="52" t="s">
        <v>63</v>
      </c>
      <c r="F38" s="48" t="s">
        <v>32</v>
      </c>
      <c r="G38" s="49">
        <v>11550</v>
      </c>
      <c r="H38" s="50">
        <v>0</v>
      </c>
      <c r="I38" s="50">
        <v>25</v>
      </c>
      <c r="J38" s="49">
        <v>331.49</v>
      </c>
      <c r="K38" s="49">
        <f t="shared" si="0"/>
        <v>820.05</v>
      </c>
      <c r="L38" s="49">
        <v>132.83000000000001</v>
      </c>
      <c r="M38" s="49">
        <f t="shared" si="1"/>
        <v>351.12</v>
      </c>
      <c r="N38" s="49">
        <v>818.9</v>
      </c>
      <c r="O38" s="54">
        <v>1587.38</v>
      </c>
      <c r="P38" s="49">
        <f t="shared" si="2"/>
        <v>2454.39</v>
      </c>
      <c r="Q38" s="49">
        <f t="shared" si="3"/>
        <v>2294.9900000000002</v>
      </c>
      <c r="R38" s="49">
        <f t="shared" si="4"/>
        <v>1771.78</v>
      </c>
      <c r="S38" s="49">
        <f t="shared" si="5"/>
        <v>9255.01</v>
      </c>
      <c r="T38" s="46">
        <v>113</v>
      </c>
    </row>
    <row r="39" spans="1:20" ht="15.95" customHeight="1" x14ac:dyDescent="0.3">
      <c r="A39" s="46">
        <v>25</v>
      </c>
      <c r="B39" s="47" t="s">
        <v>76</v>
      </c>
      <c r="C39" s="52" t="s">
        <v>29</v>
      </c>
      <c r="D39" s="53" t="s">
        <v>62</v>
      </c>
      <c r="E39" s="52" t="s">
        <v>63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5.95" customHeight="1" x14ac:dyDescent="0.3">
      <c r="A40" s="46">
        <v>26</v>
      </c>
      <c r="B40" s="47" t="s">
        <v>77</v>
      </c>
      <c r="C40" s="52" t="s">
        <v>29</v>
      </c>
      <c r="D40" s="53" t="s">
        <v>62</v>
      </c>
      <c r="E40" s="52" t="s">
        <v>63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>+G40*2.87%</f>
        <v>287</v>
      </c>
      <c r="K40" s="49">
        <f t="shared" si="0"/>
        <v>709.99999999999989</v>
      </c>
      <c r="L40" s="49">
        <f>+G40*1.15%</f>
        <v>115</v>
      </c>
      <c r="M40" s="49">
        <f t="shared" si="1"/>
        <v>304</v>
      </c>
      <c r="N40" s="49">
        <f>+G40*7.09%</f>
        <v>709</v>
      </c>
      <c r="O40" s="50">
        <v>0</v>
      </c>
      <c r="P40" s="49">
        <f t="shared" si="2"/>
        <v>2125</v>
      </c>
      <c r="Q40" s="49">
        <f t="shared" si="3"/>
        <v>616</v>
      </c>
      <c r="R40" s="49">
        <f t="shared" si="4"/>
        <v>1534</v>
      </c>
      <c r="S40" s="49">
        <f t="shared" si="5"/>
        <v>9384</v>
      </c>
      <c r="T40" s="46">
        <v>113</v>
      </c>
    </row>
    <row r="41" spans="1:20" ht="15.95" customHeight="1" x14ac:dyDescent="0.3">
      <c r="A41" s="46">
        <v>27</v>
      </c>
      <c r="B41" s="47" t="s">
        <v>78</v>
      </c>
      <c r="C41" s="52" t="s">
        <v>29</v>
      </c>
      <c r="D41" s="53" t="s">
        <v>62</v>
      </c>
      <c r="E41" s="52" t="s">
        <v>63</v>
      </c>
      <c r="F41" s="48" t="s">
        <v>32</v>
      </c>
      <c r="G41" s="49">
        <v>15000</v>
      </c>
      <c r="H41" s="50">
        <v>0</v>
      </c>
      <c r="I41" s="50">
        <v>25</v>
      </c>
      <c r="J41" s="49">
        <f>+G41*2.87%</f>
        <v>430.5</v>
      </c>
      <c r="K41" s="49">
        <f t="shared" si="0"/>
        <v>1065</v>
      </c>
      <c r="L41" s="49">
        <f>+G41*1.15%</f>
        <v>172.5</v>
      </c>
      <c r="M41" s="49">
        <f t="shared" si="1"/>
        <v>456</v>
      </c>
      <c r="N41" s="49">
        <f>+G41*7.09%</f>
        <v>1063.5</v>
      </c>
      <c r="O41" s="50">
        <v>0</v>
      </c>
      <c r="P41" s="49">
        <f t="shared" si="2"/>
        <v>3187.5</v>
      </c>
      <c r="Q41" s="49">
        <f t="shared" si="3"/>
        <v>911.5</v>
      </c>
      <c r="R41" s="49">
        <f t="shared" si="4"/>
        <v>2301</v>
      </c>
      <c r="S41" s="49">
        <f t="shared" si="5"/>
        <v>14088.5</v>
      </c>
      <c r="T41" s="46">
        <v>113</v>
      </c>
    </row>
    <row r="42" spans="1:20" ht="15.95" customHeight="1" x14ac:dyDescent="0.3">
      <c r="A42" s="46">
        <v>28</v>
      </c>
      <c r="B42" s="47" t="s">
        <v>79</v>
      </c>
      <c r="C42" s="55" t="s">
        <v>29</v>
      </c>
      <c r="D42" s="53" t="s">
        <v>62</v>
      </c>
      <c r="E42" s="55" t="s">
        <v>63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5.95" customHeight="1" x14ac:dyDescent="0.3">
      <c r="A43" s="46">
        <v>29</v>
      </c>
      <c r="B43" s="47" t="s">
        <v>80</v>
      </c>
      <c r="C43" s="52" t="s">
        <v>29</v>
      </c>
      <c r="D43" s="53" t="s">
        <v>62</v>
      </c>
      <c r="E43" s="52" t="s">
        <v>63</v>
      </c>
      <c r="F43" s="48" t="s">
        <v>32</v>
      </c>
      <c r="G43" s="49">
        <v>15000</v>
      </c>
      <c r="H43" s="50">
        <v>0</v>
      </c>
      <c r="I43" s="50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5.95" customHeight="1" x14ac:dyDescent="0.3">
      <c r="A44" s="46">
        <v>30</v>
      </c>
      <c r="B44" s="47" t="s">
        <v>81</v>
      </c>
      <c r="C44" s="52" t="s">
        <v>29</v>
      </c>
      <c r="D44" s="53" t="s">
        <v>62</v>
      </c>
      <c r="E44" s="52" t="s">
        <v>63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v>113</v>
      </c>
    </row>
    <row r="45" spans="1:20" ht="15.95" customHeight="1" x14ac:dyDescent="0.3">
      <c r="A45" s="46">
        <v>31</v>
      </c>
      <c r="B45" s="47" t="s">
        <v>82</v>
      </c>
      <c r="C45" s="52" t="s">
        <v>29</v>
      </c>
      <c r="D45" s="53" t="s">
        <v>62</v>
      </c>
      <c r="E45" s="52" t="s">
        <v>63</v>
      </c>
      <c r="F45" s="48" t="s">
        <v>32</v>
      </c>
      <c r="G45" s="49">
        <v>15000</v>
      </c>
      <c r="H45" s="50">
        <v>0</v>
      </c>
      <c r="I45" s="50">
        <v>25</v>
      </c>
      <c r="J45" s="49">
        <f>+G45*2.87%</f>
        <v>430.5</v>
      </c>
      <c r="K45" s="49">
        <f t="shared" si="0"/>
        <v>1065</v>
      </c>
      <c r="L45" s="49">
        <f>+G45*1.15%</f>
        <v>172.5</v>
      </c>
      <c r="M45" s="49">
        <f t="shared" si="1"/>
        <v>456</v>
      </c>
      <c r="N45" s="49">
        <f>+G45*7.09%</f>
        <v>1063.5</v>
      </c>
      <c r="O45" s="50">
        <v>0</v>
      </c>
      <c r="P45" s="49">
        <f t="shared" si="2"/>
        <v>3187.5</v>
      </c>
      <c r="Q45" s="49">
        <f t="shared" si="3"/>
        <v>911.5</v>
      </c>
      <c r="R45" s="49">
        <f t="shared" si="4"/>
        <v>2301</v>
      </c>
      <c r="S45" s="49">
        <f t="shared" si="5"/>
        <v>14088.5</v>
      </c>
      <c r="T45" s="46">
        <v>113</v>
      </c>
    </row>
    <row r="46" spans="1:20" ht="15.95" customHeight="1" x14ac:dyDescent="0.3">
      <c r="A46" s="46">
        <v>32</v>
      </c>
      <c r="B46" s="47" t="s">
        <v>83</v>
      </c>
      <c r="C46" s="52" t="s">
        <v>29</v>
      </c>
      <c r="D46" s="53" t="s">
        <v>62</v>
      </c>
      <c r="E46" s="55" t="s">
        <v>63</v>
      </c>
      <c r="F46" s="48" t="s">
        <v>32</v>
      </c>
      <c r="G46" s="49">
        <v>15000</v>
      </c>
      <c r="H46" s="58">
        <v>0</v>
      </c>
      <c r="I46" s="49">
        <v>25</v>
      </c>
      <c r="J46" s="49">
        <f>+G46*2.87%</f>
        <v>430.5</v>
      </c>
      <c r="K46" s="49">
        <f t="shared" si="0"/>
        <v>1065</v>
      </c>
      <c r="L46" s="49">
        <f>+G46*1.15%</f>
        <v>172.5</v>
      </c>
      <c r="M46" s="49">
        <f t="shared" si="1"/>
        <v>456</v>
      </c>
      <c r="N46" s="49">
        <f>+G46*7.09%</f>
        <v>1063.5</v>
      </c>
      <c r="O46" s="50">
        <v>0</v>
      </c>
      <c r="P46" s="49">
        <f t="shared" si="2"/>
        <v>3187.5</v>
      </c>
      <c r="Q46" s="49">
        <f t="shared" si="3"/>
        <v>911.5</v>
      </c>
      <c r="R46" s="49">
        <f t="shared" si="4"/>
        <v>2301</v>
      </c>
      <c r="S46" s="49">
        <f t="shared" si="5"/>
        <v>14088.5</v>
      </c>
      <c r="T46" s="46">
        <v>113</v>
      </c>
    </row>
    <row r="47" spans="1:20" ht="15.95" customHeight="1" x14ac:dyDescent="0.3">
      <c r="A47" s="46">
        <v>33</v>
      </c>
      <c r="B47" s="47" t="s">
        <v>84</v>
      </c>
      <c r="C47" s="52" t="s">
        <v>29</v>
      </c>
      <c r="D47" s="53" t="s">
        <v>62</v>
      </c>
      <c r="E47" s="52" t="s">
        <v>63</v>
      </c>
      <c r="F47" s="48" t="s">
        <v>32</v>
      </c>
      <c r="G47" s="49">
        <v>11550</v>
      </c>
      <c r="H47" s="50">
        <v>0</v>
      </c>
      <c r="I47" s="50">
        <v>25</v>
      </c>
      <c r="J47" s="49">
        <v>331.49</v>
      </c>
      <c r="K47" s="49">
        <f t="shared" si="0"/>
        <v>820.05</v>
      </c>
      <c r="L47" s="49">
        <v>132.83000000000001</v>
      </c>
      <c r="M47" s="49">
        <f t="shared" si="1"/>
        <v>351.12</v>
      </c>
      <c r="N47" s="49">
        <v>818.9</v>
      </c>
      <c r="O47" s="50">
        <v>0</v>
      </c>
      <c r="P47" s="49">
        <f t="shared" si="2"/>
        <v>2454.39</v>
      </c>
      <c r="Q47" s="49">
        <f t="shared" si="3"/>
        <v>707.61</v>
      </c>
      <c r="R47" s="49">
        <f t="shared" si="4"/>
        <v>1771.78</v>
      </c>
      <c r="S47" s="49">
        <f t="shared" si="5"/>
        <v>10842.39</v>
      </c>
      <c r="T47" s="46">
        <f>+T56</f>
        <v>113</v>
      </c>
    </row>
    <row r="48" spans="1:20" ht="15.95" customHeight="1" x14ac:dyDescent="0.3">
      <c r="A48" s="46">
        <v>34</v>
      </c>
      <c r="B48" s="47" t="s">
        <v>85</v>
      </c>
      <c r="C48" s="52" t="s">
        <v>29</v>
      </c>
      <c r="D48" s="53" t="s">
        <v>62</v>
      </c>
      <c r="E48" s="52" t="s">
        <v>86</v>
      </c>
      <c r="F48" s="48" t="s">
        <v>32</v>
      </c>
      <c r="G48" s="49">
        <v>10000</v>
      </c>
      <c r="H48" s="59" t="s">
        <v>33</v>
      </c>
      <c r="I48" s="50">
        <v>25</v>
      </c>
      <c r="J48" s="49">
        <f>+G48*2.87%</f>
        <v>287</v>
      </c>
      <c r="K48" s="49">
        <f t="shared" si="0"/>
        <v>709.99999999999989</v>
      </c>
      <c r="L48" s="49">
        <f>+G48*1.15%</f>
        <v>115</v>
      </c>
      <c r="M48" s="49">
        <f t="shared" si="1"/>
        <v>304</v>
      </c>
      <c r="N48" s="49">
        <f>+G48*7.09%</f>
        <v>709</v>
      </c>
      <c r="O48" s="50">
        <v>0</v>
      </c>
      <c r="P48" s="49">
        <f t="shared" si="2"/>
        <v>2125</v>
      </c>
      <c r="Q48" s="49">
        <f t="shared" si="3"/>
        <v>616</v>
      </c>
      <c r="R48" s="49">
        <f t="shared" si="4"/>
        <v>1534</v>
      </c>
      <c r="S48" s="49">
        <f t="shared" si="5"/>
        <v>9384</v>
      </c>
      <c r="T48" s="46">
        <v>113</v>
      </c>
    </row>
    <row r="49" spans="1:20" ht="15.95" customHeight="1" x14ac:dyDescent="0.3">
      <c r="A49" s="46">
        <v>35</v>
      </c>
      <c r="B49" s="47" t="s">
        <v>87</v>
      </c>
      <c r="C49" s="60" t="s">
        <v>29</v>
      </c>
      <c r="D49" s="53" t="s">
        <v>62</v>
      </c>
      <c r="E49" s="52" t="s">
        <v>86</v>
      </c>
      <c r="F49" s="48" t="s">
        <v>32</v>
      </c>
      <c r="G49" s="49">
        <v>10000</v>
      </c>
      <c r="H49" s="50" t="s">
        <v>33</v>
      </c>
      <c r="I49" s="50">
        <v>25</v>
      </c>
      <c r="J49" s="49">
        <f>+G49*2.87%</f>
        <v>287</v>
      </c>
      <c r="K49" s="49">
        <f t="shared" si="0"/>
        <v>709.99999999999989</v>
      </c>
      <c r="L49" s="49">
        <f>+G49*1.15%</f>
        <v>115</v>
      </c>
      <c r="M49" s="49">
        <f t="shared" si="1"/>
        <v>304</v>
      </c>
      <c r="N49" s="49">
        <f>+G49*7.09%</f>
        <v>709</v>
      </c>
      <c r="O49" s="50">
        <v>0</v>
      </c>
      <c r="P49" s="49">
        <f t="shared" si="2"/>
        <v>2125</v>
      </c>
      <c r="Q49" s="49">
        <f t="shared" si="3"/>
        <v>616</v>
      </c>
      <c r="R49" s="49">
        <f t="shared" si="4"/>
        <v>1534</v>
      </c>
      <c r="S49" s="49">
        <f t="shared" si="5"/>
        <v>9384</v>
      </c>
      <c r="T49" s="46">
        <v>113</v>
      </c>
    </row>
    <row r="50" spans="1:20" ht="15.95" customHeight="1" x14ac:dyDescent="0.3">
      <c r="A50" s="46">
        <v>36</v>
      </c>
      <c r="B50" s="47" t="s">
        <v>88</v>
      </c>
      <c r="C50" s="60" t="s">
        <v>29</v>
      </c>
      <c r="D50" s="53" t="s">
        <v>62</v>
      </c>
      <c r="E50" s="52" t="s">
        <v>86</v>
      </c>
      <c r="F50" s="48" t="s">
        <v>32</v>
      </c>
      <c r="G50" s="49">
        <v>30000</v>
      </c>
      <c r="H50" s="58">
        <v>0</v>
      </c>
      <c r="I50" s="49">
        <v>25</v>
      </c>
      <c r="J50" s="49">
        <f>+G50*2.87%</f>
        <v>861</v>
      </c>
      <c r="K50" s="49">
        <f t="shared" si="0"/>
        <v>2130</v>
      </c>
      <c r="L50" s="49">
        <f>+G50*1.15%</f>
        <v>345</v>
      </c>
      <c r="M50" s="49">
        <f t="shared" si="1"/>
        <v>912</v>
      </c>
      <c r="N50" s="49">
        <f>+G50*7.09%</f>
        <v>2127</v>
      </c>
      <c r="O50" s="50">
        <v>0</v>
      </c>
      <c r="P50" s="49">
        <f t="shared" si="2"/>
        <v>6375</v>
      </c>
      <c r="Q50" s="49">
        <f t="shared" si="3"/>
        <v>1798</v>
      </c>
      <c r="R50" s="49">
        <f t="shared" si="4"/>
        <v>4602</v>
      </c>
      <c r="S50" s="49">
        <f t="shared" si="5"/>
        <v>28202</v>
      </c>
      <c r="T50" s="46">
        <v>113</v>
      </c>
    </row>
    <row r="51" spans="1:20" s="57" customFormat="1" ht="15.95" customHeight="1" x14ac:dyDescent="0.3">
      <c r="A51" s="46">
        <v>37</v>
      </c>
      <c r="B51" s="47" t="s">
        <v>89</v>
      </c>
      <c r="C51" s="52" t="s">
        <v>29</v>
      </c>
      <c r="D51" s="53" t="s">
        <v>62</v>
      </c>
      <c r="E51" s="52" t="s">
        <v>86</v>
      </c>
      <c r="F51" s="48" t="s">
        <v>32</v>
      </c>
      <c r="G51" s="49">
        <v>21252</v>
      </c>
      <c r="H51" s="50" t="s">
        <v>33</v>
      </c>
      <c r="I51" s="50">
        <v>25</v>
      </c>
      <c r="J51" s="49">
        <v>609.92999999999995</v>
      </c>
      <c r="K51" s="49">
        <f t="shared" si="0"/>
        <v>1508.8919999999998</v>
      </c>
      <c r="L51" s="49">
        <f>+G51*1.15%</f>
        <v>244.398</v>
      </c>
      <c r="M51" s="49">
        <f t="shared" si="1"/>
        <v>646.06079999999997</v>
      </c>
      <c r="N51" s="49">
        <v>1506.77</v>
      </c>
      <c r="O51" s="50">
        <v>0</v>
      </c>
      <c r="P51" s="49">
        <f t="shared" si="2"/>
        <v>4516.0507999999991</v>
      </c>
      <c r="Q51" s="49">
        <f t="shared" si="3"/>
        <v>1280.9908</v>
      </c>
      <c r="R51" s="49">
        <f t="shared" si="4"/>
        <v>3260.0599999999995</v>
      </c>
      <c r="S51" s="49">
        <f t="shared" si="5"/>
        <v>19971.0092</v>
      </c>
      <c r="T51" s="46">
        <v>113</v>
      </c>
    </row>
    <row r="52" spans="1:20" ht="15.95" customHeight="1" x14ac:dyDescent="0.3">
      <c r="A52" s="46">
        <v>38</v>
      </c>
      <c r="B52" s="47" t="s">
        <v>90</v>
      </c>
      <c r="C52" s="52" t="s">
        <v>29</v>
      </c>
      <c r="D52" s="53" t="s">
        <v>62</v>
      </c>
      <c r="E52" s="52" t="s">
        <v>86</v>
      </c>
      <c r="F52" s="48" t="s">
        <v>32</v>
      </c>
      <c r="G52" s="49">
        <v>30000</v>
      </c>
      <c r="H52" s="58">
        <v>0</v>
      </c>
      <c r="I52" s="49">
        <v>25</v>
      </c>
      <c r="J52" s="49">
        <f>+G52*2.87%</f>
        <v>861</v>
      </c>
      <c r="K52" s="49">
        <f t="shared" si="0"/>
        <v>2130</v>
      </c>
      <c r="L52" s="49">
        <f>+G52*1.15%</f>
        <v>345</v>
      </c>
      <c r="M52" s="49">
        <f t="shared" si="1"/>
        <v>912</v>
      </c>
      <c r="N52" s="49">
        <f>+G52*7.09%</f>
        <v>2127</v>
      </c>
      <c r="O52" s="50">
        <v>0</v>
      </c>
      <c r="P52" s="49">
        <f t="shared" si="2"/>
        <v>6375</v>
      </c>
      <c r="Q52" s="49">
        <f t="shared" si="3"/>
        <v>1798</v>
      </c>
      <c r="R52" s="49">
        <f t="shared" si="4"/>
        <v>4602</v>
      </c>
      <c r="S52" s="49">
        <f t="shared" si="5"/>
        <v>28202</v>
      </c>
      <c r="T52" s="46">
        <v>113</v>
      </c>
    </row>
    <row r="53" spans="1:20" ht="15.95" customHeight="1" x14ac:dyDescent="0.3">
      <c r="A53" s="46">
        <v>39</v>
      </c>
      <c r="B53" s="47" t="s">
        <v>91</v>
      </c>
      <c r="C53" s="52" t="s">
        <v>29</v>
      </c>
      <c r="D53" s="53" t="s">
        <v>62</v>
      </c>
      <c r="E53" s="52" t="s">
        <v>86</v>
      </c>
      <c r="F53" s="48" t="s">
        <v>32</v>
      </c>
      <c r="G53" s="49">
        <v>23625</v>
      </c>
      <c r="H53" s="50">
        <v>0</v>
      </c>
      <c r="I53" s="50">
        <v>25</v>
      </c>
      <c r="J53" s="49">
        <v>678.04</v>
      </c>
      <c r="K53" s="49">
        <v>1677.385</v>
      </c>
      <c r="L53" s="49">
        <v>271.69</v>
      </c>
      <c r="M53" s="49">
        <f t="shared" si="1"/>
        <v>718.2</v>
      </c>
      <c r="N53" s="49">
        <v>1675.01</v>
      </c>
      <c r="O53" s="54">
        <v>1587.38</v>
      </c>
      <c r="P53" s="49">
        <f t="shared" si="2"/>
        <v>5020.3250000000007</v>
      </c>
      <c r="Q53" s="49">
        <f t="shared" si="3"/>
        <v>3008.62</v>
      </c>
      <c r="R53" s="49">
        <f t="shared" si="4"/>
        <v>3624.085</v>
      </c>
      <c r="S53" s="49">
        <f t="shared" si="5"/>
        <v>20616.38</v>
      </c>
      <c r="T53" s="46">
        <v>113</v>
      </c>
    </row>
    <row r="54" spans="1:20" ht="15.95" customHeight="1" x14ac:dyDescent="0.3">
      <c r="A54" s="46">
        <v>40</v>
      </c>
      <c r="B54" s="47" t="s">
        <v>92</v>
      </c>
      <c r="C54" s="52" t="s">
        <v>29</v>
      </c>
      <c r="D54" s="53" t="s">
        <v>62</v>
      </c>
      <c r="E54" s="52" t="s">
        <v>86</v>
      </c>
      <c r="F54" s="48" t="s">
        <v>32</v>
      </c>
      <c r="G54" s="49">
        <v>10000</v>
      </c>
      <c r="H54" s="50" t="s">
        <v>33</v>
      </c>
      <c r="I54" s="50">
        <v>25</v>
      </c>
      <c r="J54" s="49">
        <f>+G54*2.87%</f>
        <v>287</v>
      </c>
      <c r="K54" s="49">
        <f>+G54*7.1%</f>
        <v>709.99999999999989</v>
      </c>
      <c r="L54" s="49">
        <f>+G54*1.15%</f>
        <v>115</v>
      </c>
      <c r="M54" s="49">
        <f t="shared" si="1"/>
        <v>304</v>
      </c>
      <c r="N54" s="49">
        <f>+G54*7.09%</f>
        <v>709</v>
      </c>
      <c r="O54" s="54">
        <v>1587.38</v>
      </c>
      <c r="P54" s="49">
        <f t="shared" si="2"/>
        <v>2125</v>
      </c>
      <c r="Q54" s="49">
        <f t="shared" si="3"/>
        <v>2203.38</v>
      </c>
      <c r="R54" s="49">
        <f t="shared" si="4"/>
        <v>1534</v>
      </c>
      <c r="S54" s="49">
        <f t="shared" si="5"/>
        <v>7796.62</v>
      </c>
      <c r="T54" s="46">
        <v>113</v>
      </c>
    </row>
    <row r="55" spans="1:20" ht="15.95" customHeight="1" x14ac:dyDescent="0.3">
      <c r="A55" s="46">
        <v>41</v>
      </c>
      <c r="B55" s="47" t="s">
        <v>93</v>
      </c>
      <c r="C55" s="52" t="s">
        <v>40</v>
      </c>
      <c r="D55" s="53" t="s">
        <v>62</v>
      </c>
      <c r="E55" s="52" t="s">
        <v>94</v>
      </c>
      <c r="F55" s="48" t="s">
        <v>32</v>
      </c>
      <c r="G55" s="49">
        <v>18469</v>
      </c>
      <c r="H55" s="50">
        <v>0</v>
      </c>
      <c r="I55" s="50">
        <v>25</v>
      </c>
      <c r="J55" s="49">
        <v>530.05999999999995</v>
      </c>
      <c r="K55" s="49">
        <f>+G55*7.1%</f>
        <v>1311.299</v>
      </c>
      <c r="L55" s="49">
        <v>212.39</v>
      </c>
      <c r="M55" s="49">
        <f t="shared" si="1"/>
        <v>561.45759999999996</v>
      </c>
      <c r="N55" s="49">
        <v>1309.45</v>
      </c>
      <c r="O55" s="50">
        <v>0</v>
      </c>
      <c r="P55" s="49">
        <f t="shared" si="2"/>
        <v>3924.6565999999993</v>
      </c>
      <c r="Q55" s="49">
        <f t="shared" si="3"/>
        <v>1116.5175999999999</v>
      </c>
      <c r="R55" s="49">
        <f t="shared" si="4"/>
        <v>2833.1390000000001</v>
      </c>
      <c r="S55" s="49">
        <f t="shared" si="5"/>
        <v>17352.482400000001</v>
      </c>
      <c r="T55" s="46">
        <v>113</v>
      </c>
    </row>
    <row r="56" spans="1:20" ht="15.95" customHeight="1" thickBot="1" x14ac:dyDescent="0.35">
      <c r="A56" s="46">
        <v>42</v>
      </c>
      <c r="B56" s="61" t="s">
        <v>95</v>
      </c>
      <c r="C56" s="62" t="s">
        <v>40</v>
      </c>
      <c r="D56" s="63" t="s">
        <v>62</v>
      </c>
      <c r="E56" s="62" t="s">
        <v>96</v>
      </c>
      <c r="F56" s="64" t="s">
        <v>32</v>
      </c>
      <c r="G56" s="65">
        <v>16445</v>
      </c>
      <c r="H56" s="66">
        <v>0</v>
      </c>
      <c r="I56" s="66">
        <v>25</v>
      </c>
      <c r="J56" s="65">
        <v>471.97</v>
      </c>
      <c r="K56" s="65">
        <f>+G56*7.1%</f>
        <v>1167.5949999999998</v>
      </c>
      <c r="L56" s="65">
        <v>189.12</v>
      </c>
      <c r="M56" s="65">
        <f t="shared" si="1"/>
        <v>499.928</v>
      </c>
      <c r="N56" s="65">
        <v>1165.95</v>
      </c>
      <c r="O56" s="67">
        <v>0</v>
      </c>
      <c r="P56" s="65">
        <f t="shared" si="2"/>
        <v>3494.5630000000001</v>
      </c>
      <c r="Q56" s="65">
        <f t="shared" si="3"/>
        <v>996.89800000000002</v>
      </c>
      <c r="R56" s="65">
        <f t="shared" si="4"/>
        <v>2522.665</v>
      </c>
      <c r="S56" s="65">
        <f t="shared" si="5"/>
        <v>15448.102000000001</v>
      </c>
      <c r="T56" s="68">
        <v>113</v>
      </c>
    </row>
    <row r="57" spans="1:20" ht="16.5" thickBot="1" x14ac:dyDescent="0.35">
      <c r="A57" s="69">
        <f>+A56</f>
        <v>42</v>
      </c>
      <c r="B57" s="70" t="s">
        <v>97</v>
      </c>
      <c r="C57" s="70"/>
      <c r="D57" s="70"/>
      <c r="E57" s="70"/>
      <c r="F57" s="71"/>
      <c r="G57" s="72">
        <f>SUM(G15:G56)</f>
        <v>687291.49</v>
      </c>
      <c r="H57" s="72">
        <f t="shared" ref="H57:S57" si="9">SUM(H15:H56)</f>
        <v>0</v>
      </c>
      <c r="I57" s="72">
        <f t="shared" si="9"/>
        <v>1050</v>
      </c>
      <c r="J57" s="72">
        <f t="shared" si="9"/>
        <v>19725.285000000003</v>
      </c>
      <c r="K57" s="72">
        <f>SUM(K15:K56)-0.01</f>
        <v>48797.695790000005</v>
      </c>
      <c r="L57" s="72">
        <f t="shared" si="9"/>
        <v>7903.8779999999997</v>
      </c>
      <c r="M57" s="72">
        <f t="shared" si="9"/>
        <v>20893.661296000002</v>
      </c>
      <c r="N57" s="72">
        <f t="shared" si="9"/>
        <v>48728.979999999996</v>
      </c>
      <c r="O57" s="72">
        <f t="shared" si="9"/>
        <v>9524.2800000000007</v>
      </c>
      <c r="P57" s="72">
        <f t="shared" si="9"/>
        <v>146049.51008599999</v>
      </c>
      <c r="Q57" s="72">
        <f t="shared" si="9"/>
        <v>51193.226296000001</v>
      </c>
      <c r="R57" s="72">
        <f t="shared" si="9"/>
        <v>105430.56378999999</v>
      </c>
      <c r="S57" s="72">
        <f t="shared" si="9"/>
        <v>636098.26370399992</v>
      </c>
      <c r="T57" s="73"/>
    </row>
    <row r="58" spans="1:20" s="56" customFormat="1" ht="6" customHeight="1" x14ac:dyDescent="0.3">
      <c r="A58" s="74"/>
      <c r="B58" s="75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</row>
    <row r="59" spans="1:20" ht="15.95" customHeight="1" x14ac:dyDescent="0.3">
      <c r="A59" s="78"/>
      <c r="B59" s="79"/>
      <c r="C59" s="79"/>
      <c r="D59" s="80"/>
      <c r="E59" s="80"/>
      <c r="F59" s="80"/>
      <c r="G59" s="81"/>
      <c r="H59" s="82"/>
      <c r="I59" s="83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79"/>
    </row>
    <row r="60" spans="1:20" s="86" customFormat="1" ht="15.95" customHeight="1" x14ac:dyDescent="0.3">
      <c r="A60" s="84"/>
      <c r="B60" s="85"/>
      <c r="C60" s="85"/>
      <c r="D60" s="78"/>
      <c r="E60" s="78"/>
      <c r="F60" s="78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5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9"/>
      <c r="T61" s="79"/>
    </row>
    <row r="62" spans="1:20" ht="8.1" customHeight="1" x14ac:dyDescent="0.3">
      <c r="A62" s="1"/>
      <c r="B62" s="2"/>
      <c r="C62" s="2"/>
      <c r="D62" s="1"/>
      <c r="E62" s="1"/>
      <c r="F62" s="1"/>
      <c r="G62" s="3"/>
      <c r="H62" s="4"/>
      <c r="I62" s="3"/>
      <c r="J62" s="3"/>
      <c r="K62" s="3"/>
      <c r="L62" s="3"/>
      <c r="M62" s="3"/>
      <c r="N62" s="3"/>
      <c r="O62" s="5"/>
      <c r="P62" s="3"/>
      <c r="Q62" s="3"/>
      <c r="R62" s="3"/>
      <c r="S62" s="79"/>
      <c r="T62" s="79"/>
    </row>
    <row r="63" spans="1:20" ht="10.5" customHeight="1" x14ac:dyDescent="0.3">
      <c r="A63" s="1"/>
      <c r="B63" s="2"/>
      <c r="C63" s="2"/>
      <c r="D63" s="1"/>
      <c r="E63" s="1"/>
      <c r="F63" s="1"/>
      <c r="G63" s="3"/>
      <c r="H63" s="4"/>
      <c r="I63" s="3"/>
      <c r="J63" s="3"/>
      <c r="K63" s="3"/>
      <c r="L63" s="3"/>
      <c r="M63" s="3"/>
      <c r="N63" s="3"/>
      <c r="O63" s="5"/>
      <c r="P63" s="3"/>
      <c r="Q63" s="3"/>
      <c r="R63" s="3"/>
      <c r="S63" s="79"/>
      <c r="T63" s="79"/>
    </row>
    <row r="64" spans="1:20" ht="8.1" customHeight="1" x14ac:dyDescent="0.3">
      <c r="A64" s="1"/>
      <c r="B64" s="2"/>
      <c r="C64" s="2"/>
      <c r="D64" s="1"/>
      <c r="E64" s="1"/>
      <c r="F64" s="1"/>
      <c r="G64" s="3"/>
      <c r="H64" s="4"/>
      <c r="I64" s="3"/>
      <c r="J64" s="3"/>
      <c r="K64" s="3"/>
      <c r="L64" s="3"/>
      <c r="M64" s="3"/>
      <c r="N64" s="3"/>
      <c r="O64" s="5"/>
      <c r="P64" s="3"/>
      <c r="Q64" s="3"/>
      <c r="R64" s="3"/>
      <c r="S64" s="79"/>
      <c r="T64" s="79"/>
    </row>
    <row r="65" spans="1:20" s="96" customFormat="1" ht="18" customHeight="1" x14ac:dyDescent="0.3">
      <c r="A65" s="87" t="s">
        <v>98</v>
      </c>
      <c r="B65" s="87"/>
      <c r="C65" s="88"/>
      <c r="D65" s="89"/>
      <c r="E65" s="89"/>
      <c r="F65" s="89"/>
      <c r="G65" s="90"/>
      <c r="H65" s="91"/>
      <c r="I65" s="92"/>
      <c r="J65" s="90"/>
      <c r="K65" s="90"/>
      <c r="L65" s="90"/>
      <c r="M65" s="93" t="s">
        <v>99</v>
      </c>
      <c r="N65" s="93"/>
      <c r="O65" s="93"/>
      <c r="P65" s="93"/>
      <c r="Q65" s="94"/>
      <c r="R65" s="95"/>
      <c r="S65" s="95"/>
      <c r="T65" s="94"/>
    </row>
    <row r="66" spans="1:20" s="96" customFormat="1" ht="18" customHeight="1" x14ac:dyDescent="0.3">
      <c r="A66" s="89"/>
      <c r="B66" s="97"/>
      <c r="C66" s="88"/>
      <c r="D66" s="98"/>
      <c r="E66" s="98"/>
      <c r="F66" s="99" t="s">
        <v>100</v>
      </c>
      <c r="G66" s="100"/>
      <c r="H66" s="101"/>
      <c r="I66" s="102"/>
      <c r="J66" s="103"/>
      <c r="K66" s="95"/>
      <c r="L66" s="95"/>
      <c r="M66" s="104"/>
      <c r="N66" s="105"/>
      <c r="O66" s="104"/>
      <c r="P66" s="95"/>
      <c r="Q66" s="106"/>
      <c r="R66" s="90"/>
      <c r="S66" s="94"/>
      <c r="T66" s="94"/>
    </row>
    <row r="67" spans="1:20" s="96" customFormat="1" ht="18" customHeight="1" thickBot="1" x14ac:dyDescent="0.35">
      <c r="A67" s="107"/>
      <c r="B67" s="108"/>
      <c r="C67" s="88"/>
      <c r="D67" s="109"/>
      <c r="E67" s="109"/>
      <c r="F67" s="99"/>
      <c r="G67" s="100"/>
      <c r="H67" s="101"/>
      <c r="I67" s="102"/>
      <c r="J67" s="88"/>
      <c r="K67" s="95"/>
      <c r="L67" s="95"/>
      <c r="M67" s="110"/>
      <c r="N67" s="111"/>
      <c r="O67" s="110"/>
      <c r="P67" s="112"/>
      <c r="Q67" s="106"/>
      <c r="R67" s="90"/>
      <c r="S67" s="94"/>
      <c r="T67" s="94"/>
    </row>
    <row r="68" spans="1:20" s="96" customFormat="1" ht="18" customHeight="1" x14ac:dyDescent="0.3">
      <c r="A68" s="87" t="s">
        <v>101</v>
      </c>
      <c r="B68" s="87"/>
      <c r="C68" s="88"/>
      <c r="D68" s="109"/>
      <c r="E68" s="109"/>
      <c r="F68" s="113"/>
      <c r="G68" s="113"/>
      <c r="H68" s="114"/>
      <c r="I68" s="102"/>
      <c r="J68" s="88"/>
      <c r="K68" s="95"/>
      <c r="L68" s="95"/>
      <c r="M68" s="93" t="s">
        <v>102</v>
      </c>
      <c r="N68" s="93"/>
      <c r="O68" s="93"/>
      <c r="P68" s="93"/>
      <c r="Q68" s="106"/>
      <c r="R68" s="94"/>
      <c r="S68" s="94"/>
      <c r="T68" s="94"/>
    </row>
    <row r="69" spans="1:20" ht="15.75" x14ac:dyDescent="0.3">
      <c r="A69" s="115" t="s">
        <v>103</v>
      </c>
      <c r="B69" s="115"/>
      <c r="C69" s="116"/>
      <c r="D69" s="117"/>
      <c r="E69" s="117"/>
      <c r="F69" s="118"/>
      <c r="G69" s="119"/>
      <c r="H69" s="120"/>
      <c r="I69" s="119"/>
      <c r="J69" s="116"/>
      <c r="K69" s="3"/>
      <c r="L69" s="3"/>
      <c r="M69" s="121" t="s">
        <v>104</v>
      </c>
      <c r="N69" s="121"/>
      <c r="O69" s="121"/>
      <c r="P69" s="121"/>
      <c r="Q69" s="4"/>
      <c r="R69" s="79"/>
      <c r="S69" s="79"/>
      <c r="T69" s="79"/>
    </row>
    <row r="70" spans="1:20" ht="15.75" x14ac:dyDescent="0.3">
      <c r="A70" s="1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  <c r="S70" s="79"/>
      <c r="T70" s="79"/>
    </row>
    <row r="71" spans="1:20" ht="15.75" x14ac:dyDescent="0.3">
      <c r="A71" s="80"/>
      <c r="B71" s="79"/>
      <c r="C71" s="79"/>
      <c r="D71" s="80"/>
      <c r="E71" s="80"/>
      <c r="F71" s="80"/>
      <c r="G71" s="122"/>
      <c r="H71" s="123"/>
      <c r="I71" s="79"/>
      <c r="J71" s="79"/>
      <c r="K71" s="122"/>
      <c r="L71" s="122"/>
      <c r="M71" s="85"/>
      <c r="N71" s="122"/>
      <c r="O71" s="122"/>
      <c r="P71" s="122"/>
      <c r="Q71" s="79"/>
      <c r="R71" s="79"/>
      <c r="S71" s="79"/>
      <c r="T71" s="79"/>
    </row>
  </sheetData>
  <mergeCells count="26">
    <mergeCell ref="A69:B69"/>
    <mergeCell ref="D69:E69"/>
    <mergeCell ref="M69:P69"/>
    <mergeCell ref="B57:F57"/>
    <mergeCell ref="A65:B65"/>
    <mergeCell ref="M65:P65"/>
    <mergeCell ref="D66:E66"/>
    <mergeCell ref="A68:B68"/>
    <mergeCell ref="F68:G68"/>
    <mergeCell ref="M68:P68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TRAMITE PENSIÓN NOV. 23 </vt:lpstr>
      <vt:lpstr>'NOM. TRAMITE PENSIÓN NOV.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2023-12-13T12:54:22Z</dcterms:created>
  <dcterms:modified xsi:type="dcterms:W3CDTF">2023-12-13T12:54:43Z</dcterms:modified>
</cp:coreProperties>
</file>