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Mayo\"/>
    </mc:Choice>
  </mc:AlternateContent>
  <bookViews>
    <workbookView xWindow="0" yWindow="0" windowWidth="24000" windowHeight="9135"/>
  </bookViews>
  <sheets>
    <sheet name="NOMINA INTERINATO MAYO  23" sheetId="1" r:id="rId1"/>
  </sheets>
  <definedNames>
    <definedName name="_xlnm.Print_Area" localSheetId="0">'NOMINA INTERINATO MAYO  23'!$A$1:$T$48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0" i="1"/>
  <c r="A40" i="1"/>
  <c r="O38" i="1"/>
  <c r="I38" i="1"/>
  <c r="H38" i="1"/>
  <c r="G38" i="1"/>
  <c r="Q37" i="1"/>
  <c r="S37" i="1" s="1"/>
  <c r="N37" i="1"/>
  <c r="M37" i="1"/>
  <c r="L37" i="1"/>
  <c r="K37" i="1"/>
  <c r="R37" i="1" s="1"/>
  <c r="J37" i="1"/>
  <c r="Q36" i="1"/>
  <c r="Q38" i="1" s="1"/>
  <c r="N36" i="1"/>
  <c r="N38" i="1" s="1"/>
  <c r="M36" i="1"/>
  <c r="M38" i="1" s="1"/>
  <c r="L36" i="1"/>
  <c r="L38" i="1" s="1"/>
  <c r="K36" i="1"/>
  <c r="J36" i="1"/>
  <c r="J38" i="1" s="1"/>
  <c r="O32" i="1"/>
  <c r="I32" i="1"/>
  <c r="H32" i="1"/>
  <c r="G32" i="1"/>
  <c r="N31" i="1"/>
  <c r="N32" i="1" s="1"/>
  <c r="M31" i="1"/>
  <c r="M32" i="1" s="1"/>
  <c r="L31" i="1"/>
  <c r="L32" i="1" s="1"/>
  <c r="K31" i="1"/>
  <c r="R31" i="1" s="1"/>
  <c r="R32" i="1" s="1"/>
  <c r="J31" i="1"/>
  <c r="Q31" i="1" s="1"/>
  <c r="O27" i="1"/>
  <c r="I27" i="1"/>
  <c r="H27" i="1"/>
  <c r="G27" i="1"/>
  <c r="Q26" i="1"/>
  <c r="S26" i="1" s="1"/>
  <c r="S27" i="1" s="1"/>
  <c r="N26" i="1"/>
  <c r="N27" i="1" s="1"/>
  <c r="M26" i="1"/>
  <c r="M27" i="1" s="1"/>
  <c r="L26" i="1"/>
  <c r="R26" i="1" s="1"/>
  <c r="R27" i="1" s="1"/>
  <c r="K26" i="1"/>
  <c r="K27" i="1" s="1"/>
  <c r="J26" i="1"/>
  <c r="P26" i="1" s="1"/>
  <c r="P27" i="1" s="1"/>
  <c r="O22" i="1"/>
  <c r="I22" i="1"/>
  <c r="H22" i="1"/>
  <c r="G22" i="1"/>
  <c r="N21" i="1"/>
  <c r="N22" i="1" s="1"/>
  <c r="M21" i="1"/>
  <c r="M22" i="1" s="1"/>
  <c r="L21" i="1"/>
  <c r="L22" i="1" s="1"/>
  <c r="K21" i="1"/>
  <c r="R21" i="1" s="1"/>
  <c r="R22" i="1" s="1"/>
  <c r="J21" i="1"/>
  <c r="Q21" i="1" s="1"/>
  <c r="O18" i="1"/>
  <c r="O40" i="1" s="1"/>
  <c r="L18" i="1"/>
  <c r="I18" i="1"/>
  <c r="H18" i="1"/>
  <c r="H40" i="1" s="1"/>
  <c r="G18" i="1"/>
  <c r="G40" i="1" s="1"/>
  <c r="Q17" i="1"/>
  <c r="S17" i="1" s="1"/>
  <c r="S18" i="1" s="1"/>
  <c r="N17" i="1"/>
  <c r="N18" i="1" s="1"/>
  <c r="M17" i="1"/>
  <c r="M18" i="1" s="1"/>
  <c r="K17" i="1"/>
  <c r="K18" i="1" s="1"/>
  <c r="J17" i="1"/>
  <c r="P17" i="1" s="1"/>
  <c r="P18" i="1" s="1"/>
  <c r="Q32" i="1" l="1"/>
  <c r="S31" i="1"/>
  <c r="S32" i="1" s="1"/>
  <c r="M40" i="1"/>
  <c r="Q22" i="1"/>
  <c r="S21" i="1"/>
  <c r="S22" i="1" s="1"/>
  <c r="S40" i="1" s="1"/>
  <c r="N40" i="1"/>
  <c r="J22" i="1"/>
  <c r="L27" i="1"/>
  <c r="L40" i="1" s="1"/>
  <c r="J32" i="1"/>
  <c r="P37" i="1"/>
  <c r="K38" i="1"/>
  <c r="R17" i="1"/>
  <c r="R18" i="1" s="1"/>
  <c r="R40" i="1" s="1"/>
  <c r="Q18" i="1"/>
  <c r="P21" i="1"/>
  <c r="P22" i="1" s="1"/>
  <c r="K22" i="1"/>
  <c r="K40" i="1" s="1"/>
  <c r="Q27" i="1"/>
  <c r="P31" i="1"/>
  <c r="P32" i="1" s="1"/>
  <c r="K32" i="1"/>
  <c r="R36" i="1"/>
  <c r="R38" i="1" s="1"/>
  <c r="J18" i="1"/>
  <c r="J40" i="1" s="1"/>
  <c r="J27" i="1"/>
  <c r="S36" i="1"/>
  <c r="S38" i="1" s="1"/>
  <c r="P36" i="1"/>
  <c r="P38" i="1" s="1"/>
  <c r="P40" i="1" s="1"/>
  <c r="Q40" i="1" l="1"/>
</calcChain>
</file>

<file path=xl/comments1.xml><?xml version="1.0" encoding="utf-8"?>
<comments xmlns="http://schemas.openxmlformats.org/spreadsheetml/2006/main">
  <authors>
    <author>Sofia Altagracia Frias Hilario</author>
    <author>Sofia Altagracia Frias Antigua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Hilario:
PAGO DIFERENCIAL A PERSONAL FIJO EN CARGOS DE CARRERA, SE LE PAGA UNA DIFERENCIA $18,500.00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<sst xmlns="http://schemas.openxmlformats.org/spreadsheetml/2006/main" count="70" uniqueCount="55">
  <si>
    <t xml:space="preserve">PROGRAMA DE MEDICAMENTOS ESENCIALES </t>
  </si>
  <si>
    <t>CENTRAL DE APOYO LOGÍSTICO</t>
  </si>
  <si>
    <t>PROMESE CAL</t>
  </si>
  <si>
    <t>NOMINA PERSONAL INTERINATO CORRESPONDIENTE AL MES DE MAYO 2023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</si>
  <si>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</si>
  <si>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</si>
  <si>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</si>
  <si>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</si>
  <si>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</si>
  <si>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</si>
  <si>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</si>
  <si>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</si>
  <si>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</si>
  <si>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</si>
  <si>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</si>
  <si>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</si>
  <si>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</si>
  <si>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</si>
  <si>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</si>
  <si>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</si>
  <si>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</si>
  <si>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</si>
  <si>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</si>
  <si>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</si>
  <si>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</si>
  <si>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</si>
  <si>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</si>
  <si>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</si>
  <si>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ACCESO A LA INFORMACIÓN</t>
  </si>
  <si>
    <t>MARIA DE LOS ANGELES RODRIGUEZ GUERRERO</t>
  </si>
  <si>
    <t>FEMENINO</t>
  </si>
  <si>
    <t>ENCARGADO (A)</t>
  </si>
  <si>
    <t>DESIGNADO</t>
  </si>
  <si>
    <t>DEPARTAMENTO DE RECLUTAMIENTO, SELECCIÓN Y EVALUACION DEL DESEMPEÑO</t>
  </si>
  <si>
    <t>ELENIA ALONZO FIGUEROA</t>
  </si>
  <si>
    <t>ANALISTA DE RECURSOS HUMANOS</t>
  </si>
  <si>
    <t>DIVISIÓN DE MEJORA Y ACONDICIONAMIENTO FÍSICO</t>
  </si>
  <si>
    <t xml:space="preserve">MARTIRES REYES PEREZ </t>
  </si>
  <si>
    <t>MASCULINO</t>
  </si>
  <si>
    <t>TECNICO ADMINISTRATIVO</t>
  </si>
  <si>
    <t>DIVISIÓN DE OBRAS, CONSTRUCCIONES Y SERVICIOS</t>
  </si>
  <si>
    <t>ALEXANDER TAVERAS RIVAS</t>
  </si>
  <si>
    <t>SUPERVISOR DE OBRAS, CONST. Y SERVICIOS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</si>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</sst>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" fontId="1" fillId="4" borderId="0" xfId="0" applyNumberFormat="1" applyFont="1" applyFill="1" applyBorder="1"/>
    <xf numFmtId="4" fontId="3" fillId="4" borderId="0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/>
    <xf numFmtId="0" fontId="1" fillId="4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Fill="1"/>
    <xf numFmtId="4" fontId="1" fillId="2" borderId="0" xfId="0" applyNumberFormat="1" applyFont="1" applyFill="1" applyBorder="1"/>
    <xf numFmtId="4" fontId="3" fillId="2" borderId="0" xfId="0" applyNumberFormat="1" applyFont="1" applyFill="1"/>
    <xf numFmtId="4" fontId="4" fillId="2" borderId="0" xfId="0" applyNumberFormat="1" applyFont="1" applyFill="1"/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1</xdr:col>
      <xdr:colOff>2876550</xdr:colOff>
      <xdr:row>8</xdr:row>
      <xdr:rowOff>152400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30670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8</xdr:row>
      <xdr:rowOff>152400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09550"/>
          <a:ext cx="2724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48"/>
  <sheetViews>
    <sheetView tabSelected="1" zoomScaleNormal="100" workbookViewId="0">
      <selection activeCell="F50" sqref="F50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ht="8.1" customHeight="1" x14ac:dyDescent="0.3"/>
    <row r="15" spans="1:21" s="7" customFormat="1" ht="18" customHeight="1" x14ac:dyDescent="0.3">
      <c r="A15" s="29" t="s">
        <v>28</v>
      </c>
      <c r="B15" s="29"/>
      <c r="C15" s="29"/>
      <c r="D15" s="29"/>
      <c r="E15" s="29"/>
      <c r="F15" s="30"/>
      <c r="G15" s="31"/>
      <c r="H15" s="31"/>
      <c r="I15" s="31"/>
      <c r="J15" s="32"/>
      <c r="K15" s="31"/>
      <c r="L15" s="31"/>
      <c r="M15" s="33"/>
      <c r="N15" s="31"/>
      <c r="O15" s="31"/>
      <c r="P15" s="31"/>
      <c r="Q15" s="31"/>
      <c r="R15" s="34"/>
      <c r="S15" s="34"/>
      <c r="T15" s="34"/>
    </row>
    <row r="16" spans="1:21" s="7" customFormat="1" ht="8.1" customHeight="1" x14ac:dyDescent="0.3">
      <c r="A16" s="35"/>
      <c r="B16" s="36"/>
      <c r="C16" s="36"/>
      <c r="D16" s="36"/>
      <c r="E16" s="36"/>
      <c r="F16" s="36"/>
      <c r="G16" s="37"/>
      <c r="H16" s="38"/>
      <c r="I16" s="38"/>
      <c r="J16" s="38"/>
      <c r="K16" s="37"/>
      <c r="L16" s="37"/>
      <c r="M16" s="38"/>
      <c r="N16" s="38"/>
      <c r="O16" s="38"/>
      <c r="P16" s="38"/>
      <c r="Q16" s="38"/>
      <c r="R16" s="6"/>
      <c r="S16" s="39"/>
      <c r="T16" s="39"/>
    </row>
    <row r="17" spans="1:20" s="7" customFormat="1" ht="44.1" customHeight="1" thickBot="1" x14ac:dyDescent="0.35">
      <c r="A17" s="6">
        <v>1</v>
      </c>
      <c r="B17" s="7" t="s">
        <v>29</v>
      </c>
      <c r="C17" s="6" t="s">
        <v>30</v>
      </c>
      <c r="D17" s="40" t="s">
        <v>28</v>
      </c>
      <c r="E17" s="41" t="s">
        <v>31</v>
      </c>
      <c r="F17" s="6" t="s">
        <v>32</v>
      </c>
      <c r="G17" s="3">
        <v>18500</v>
      </c>
      <c r="H17" s="42">
        <v>4351.66</v>
      </c>
      <c r="I17" s="8">
        <v>0</v>
      </c>
      <c r="J17" s="8">
        <f>+G17*2.87%</f>
        <v>530.95000000000005</v>
      </c>
      <c r="K17" s="8">
        <f>+G17*7.1%</f>
        <v>1313.4999999999998</v>
      </c>
      <c r="L17" s="8">
        <v>0</v>
      </c>
      <c r="M17" s="8">
        <f>+G17*3.04%</f>
        <v>562.4</v>
      </c>
      <c r="N17" s="43">
        <f>+G17*7.09%</f>
        <v>1311.65</v>
      </c>
      <c r="O17" s="44">
        <v>0</v>
      </c>
      <c r="P17" s="8">
        <f>SUM(J17:N17)</f>
        <v>3718.5</v>
      </c>
      <c r="Q17" s="8">
        <f>+H17+I17+J17+M17+O17</f>
        <v>5445.0099999999993</v>
      </c>
      <c r="R17" s="8">
        <f>+K17+L17+N17</f>
        <v>2625.1499999999996</v>
      </c>
      <c r="S17" s="45">
        <f>+G17-Q17</f>
        <v>13054.990000000002</v>
      </c>
      <c r="T17" s="6">
        <v>112</v>
      </c>
    </row>
    <row r="18" spans="1:20" s="49" customFormat="1" ht="15.95" customHeight="1" thickBot="1" x14ac:dyDescent="0.35">
      <c r="A18" s="46"/>
      <c r="B18" s="46"/>
      <c r="C18" s="46"/>
      <c r="D18" s="46"/>
      <c r="E18" s="46"/>
      <c r="F18" s="46"/>
      <c r="G18" s="47">
        <f>SUM(G17:G17)</f>
        <v>18500</v>
      </c>
      <c r="H18" s="47">
        <f t="shared" ref="H18:S18" si="0">SUM(H17:H17)</f>
        <v>4351.66</v>
      </c>
      <c r="I18" s="47">
        <f t="shared" si="0"/>
        <v>0</v>
      </c>
      <c r="J18" s="47">
        <f t="shared" si="0"/>
        <v>530.95000000000005</v>
      </c>
      <c r="K18" s="47">
        <f t="shared" si="0"/>
        <v>1313.4999999999998</v>
      </c>
      <c r="L18" s="47">
        <f t="shared" si="0"/>
        <v>0</v>
      </c>
      <c r="M18" s="47">
        <f t="shared" si="0"/>
        <v>562.4</v>
      </c>
      <c r="N18" s="47">
        <f t="shared" si="0"/>
        <v>1311.65</v>
      </c>
      <c r="O18" s="47">
        <f t="shared" si="0"/>
        <v>0</v>
      </c>
      <c r="P18" s="47">
        <f t="shared" si="0"/>
        <v>3718.5</v>
      </c>
      <c r="Q18" s="47">
        <f t="shared" si="0"/>
        <v>5445.0099999999993</v>
      </c>
      <c r="R18" s="47">
        <f t="shared" si="0"/>
        <v>2625.1499999999996</v>
      </c>
      <c r="S18" s="47">
        <f t="shared" si="0"/>
        <v>13054.990000000002</v>
      </c>
      <c r="T18" s="48"/>
    </row>
    <row r="19" spans="1:20" s="7" customFormat="1" ht="8.1" customHeight="1" x14ac:dyDescent="0.3">
      <c r="A19" s="50"/>
      <c r="B19" s="50"/>
      <c r="C19" s="50"/>
      <c r="D19" s="50"/>
      <c r="E19" s="5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s="49" customFormat="1" ht="18" customHeight="1" x14ac:dyDescent="0.3">
      <c r="A20" s="29" t="s">
        <v>33</v>
      </c>
      <c r="B20" s="29"/>
      <c r="C20" s="29"/>
      <c r="D20" s="29"/>
      <c r="E20" s="2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s="18" customFormat="1" ht="63.75" customHeight="1" thickBot="1" x14ac:dyDescent="0.35">
      <c r="A21" s="52">
        <v>1</v>
      </c>
      <c r="B21" s="53" t="s">
        <v>34</v>
      </c>
      <c r="C21" s="52" t="s">
        <v>30</v>
      </c>
      <c r="D21" s="54" t="s">
        <v>33</v>
      </c>
      <c r="E21" s="54" t="s">
        <v>35</v>
      </c>
      <c r="F21" s="52" t="s">
        <v>32</v>
      </c>
      <c r="G21" s="55">
        <v>20000</v>
      </c>
      <c r="H21" s="56">
        <v>1854</v>
      </c>
      <c r="I21" s="55">
        <v>0</v>
      </c>
      <c r="J21" s="55">
        <f>+G21*2.87%</f>
        <v>574</v>
      </c>
      <c r="K21" s="55">
        <f>+G21*7.1%</f>
        <v>1419.9999999999998</v>
      </c>
      <c r="L21" s="55">
        <f>+G21*1.15%</f>
        <v>230</v>
      </c>
      <c r="M21" s="55">
        <f>+G21*3.04%</f>
        <v>608</v>
      </c>
      <c r="N21" s="55">
        <f>+G21*7.09%</f>
        <v>1418</v>
      </c>
      <c r="O21" s="57">
        <v>0</v>
      </c>
      <c r="P21" s="55">
        <f>SUM(J21:N21)</f>
        <v>4250</v>
      </c>
      <c r="Q21" s="55">
        <f>+H21+I21+J21+M21+O21</f>
        <v>3036</v>
      </c>
      <c r="R21" s="55">
        <f>+K21+L21+N21</f>
        <v>3068</v>
      </c>
      <c r="S21" s="57">
        <f>+G21-Q21</f>
        <v>16964</v>
      </c>
      <c r="T21" s="58">
        <v>112</v>
      </c>
    </row>
    <row r="22" spans="1:20" s="18" customFormat="1" ht="15.95" customHeight="1" thickBot="1" x14ac:dyDescent="0.35">
      <c r="A22" s="46"/>
      <c r="B22" s="46"/>
      <c r="C22" s="46"/>
      <c r="D22" s="46"/>
      <c r="E22" s="46"/>
      <c r="F22" s="46"/>
      <c r="G22" s="47">
        <f>SUM(G21)</f>
        <v>20000</v>
      </c>
      <c r="H22" s="47">
        <f t="shared" ref="H22:S22" si="1">SUM(H21)</f>
        <v>1854</v>
      </c>
      <c r="I22" s="47">
        <f t="shared" si="1"/>
        <v>0</v>
      </c>
      <c r="J22" s="47">
        <f t="shared" si="1"/>
        <v>574</v>
      </c>
      <c r="K22" s="47">
        <f t="shared" si="1"/>
        <v>1419.9999999999998</v>
      </c>
      <c r="L22" s="47">
        <f t="shared" si="1"/>
        <v>230</v>
      </c>
      <c r="M22" s="47">
        <f t="shared" si="1"/>
        <v>608</v>
      </c>
      <c r="N22" s="47">
        <f t="shared" si="1"/>
        <v>1418</v>
      </c>
      <c r="O22" s="47">
        <f t="shared" si="1"/>
        <v>0</v>
      </c>
      <c r="P22" s="47">
        <f t="shared" si="1"/>
        <v>4250</v>
      </c>
      <c r="Q22" s="47">
        <f t="shared" si="1"/>
        <v>3036</v>
      </c>
      <c r="R22" s="47">
        <f t="shared" si="1"/>
        <v>3068</v>
      </c>
      <c r="S22" s="47">
        <f t="shared" si="1"/>
        <v>16964</v>
      </c>
      <c r="T22" s="48"/>
    </row>
    <row r="23" spans="1:20" s="18" customFormat="1" ht="8.1" customHeight="1" x14ac:dyDescent="0.3">
      <c r="A23" s="50"/>
      <c r="B23" s="50"/>
      <c r="C23" s="50"/>
      <c r="D23" s="50"/>
      <c r="E23" s="5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18" customFormat="1" ht="18" customHeight="1" x14ac:dyDescent="0.3">
      <c r="A24" s="59" t="s">
        <v>36</v>
      </c>
      <c r="B24" s="59"/>
      <c r="C24" s="59"/>
      <c r="D24" s="59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18" customFormat="1" ht="8.1" customHeight="1" x14ac:dyDescent="0.3">
      <c r="A25" s="50"/>
      <c r="B25" s="50"/>
      <c r="C25" s="50"/>
      <c r="D25" s="50"/>
      <c r="E25" s="5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s="18" customFormat="1" ht="45.95" customHeight="1" thickBot="1" x14ac:dyDescent="0.35">
      <c r="A26" s="58">
        <v>1</v>
      </c>
      <c r="B26" s="18" t="s">
        <v>37</v>
      </c>
      <c r="C26" s="58" t="s">
        <v>38</v>
      </c>
      <c r="D26" s="61" t="s">
        <v>36</v>
      </c>
      <c r="E26" s="62" t="s">
        <v>39</v>
      </c>
      <c r="F26" s="58" t="s">
        <v>32</v>
      </c>
      <c r="G26" s="63">
        <v>13000</v>
      </c>
      <c r="H26" s="64">
        <v>1571.73</v>
      </c>
      <c r="I26" s="43">
        <v>0</v>
      </c>
      <c r="J26" s="43">
        <f>+G26*2.87%</f>
        <v>373.1</v>
      </c>
      <c r="K26" s="43">
        <f>+G26*7.1%</f>
        <v>922.99999999999989</v>
      </c>
      <c r="L26" s="43">
        <f>+G26*1.15%</f>
        <v>149.5</v>
      </c>
      <c r="M26" s="43">
        <f>+G26*3.04%</f>
        <v>395.2</v>
      </c>
      <c r="N26" s="43">
        <f>+G26*7.09%</f>
        <v>921.7</v>
      </c>
      <c r="O26" s="57">
        <v>0</v>
      </c>
      <c r="P26" s="43">
        <f>SUM(J26:N26)</f>
        <v>2762.5</v>
      </c>
      <c r="Q26" s="43">
        <f>+H26+I26+J26+M26+O26</f>
        <v>2340.0299999999997</v>
      </c>
      <c r="R26" s="43">
        <f>+K26+L26+N26</f>
        <v>1994.2</v>
      </c>
      <c r="S26" s="65">
        <f>+G26-Q26</f>
        <v>10659.970000000001</v>
      </c>
      <c r="T26" s="58">
        <v>112</v>
      </c>
    </row>
    <row r="27" spans="1:20" s="7" customFormat="1" ht="18" customHeight="1" thickBot="1" x14ac:dyDescent="0.35">
      <c r="A27" s="46"/>
      <c r="B27" s="46"/>
      <c r="C27" s="46"/>
      <c r="D27" s="46"/>
      <c r="E27" s="46"/>
      <c r="F27" s="46"/>
      <c r="G27" s="47">
        <f>SUM(G26:G26)</f>
        <v>13000</v>
      </c>
      <c r="H27" s="47">
        <f t="shared" ref="H27:S27" si="2">SUM(H26:H26)</f>
        <v>1571.73</v>
      </c>
      <c r="I27" s="47">
        <f t="shared" si="2"/>
        <v>0</v>
      </c>
      <c r="J27" s="47">
        <f t="shared" si="2"/>
        <v>373.1</v>
      </c>
      <c r="K27" s="47">
        <f t="shared" si="2"/>
        <v>922.99999999999989</v>
      </c>
      <c r="L27" s="47">
        <f t="shared" si="2"/>
        <v>149.5</v>
      </c>
      <c r="M27" s="47">
        <f t="shared" si="2"/>
        <v>395.2</v>
      </c>
      <c r="N27" s="47">
        <f t="shared" si="2"/>
        <v>921.7</v>
      </c>
      <c r="O27" s="47">
        <f t="shared" si="2"/>
        <v>0</v>
      </c>
      <c r="P27" s="47">
        <f t="shared" si="2"/>
        <v>2762.5</v>
      </c>
      <c r="Q27" s="47">
        <f t="shared" si="2"/>
        <v>2340.0299999999997</v>
      </c>
      <c r="R27" s="47">
        <f t="shared" si="2"/>
        <v>1994.2</v>
      </c>
      <c r="S27" s="47">
        <f t="shared" si="2"/>
        <v>10659.970000000001</v>
      </c>
      <c r="T27" s="48"/>
    </row>
    <row r="28" spans="1:20" s="18" customFormat="1" ht="8.1" customHeight="1" x14ac:dyDescent="0.3">
      <c r="A28" s="50"/>
      <c r="B28" s="50"/>
      <c r="C28" s="50"/>
      <c r="D28" s="50"/>
      <c r="E28" s="5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s="7" customFormat="1" ht="18" customHeight="1" x14ac:dyDescent="0.3">
      <c r="A29" s="59" t="s">
        <v>40</v>
      </c>
      <c r="B29" s="59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7" customFormat="1" ht="8.1" customHeight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7" customFormat="1" ht="45.95" customHeight="1" thickBot="1" x14ac:dyDescent="0.35">
      <c r="A31" s="58">
        <v>1</v>
      </c>
      <c r="B31" s="18" t="s">
        <v>41</v>
      </c>
      <c r="C31" s="58" t="s">
        <v>38</v>
      </c>
      <c r="D31" s="61" t="s">
        <v>40</v>
      </c>
      <c r="E31" s="61" t="s">
        <v>42</v>
      </c>
      <c r="F31" s="58" t="s">
        <v>32</v>
      </c>
      <c r="G31" s="3">
        <v>20000</v>
      </c>
      <c r="H31" s="42">
        <v>1854</v>
      </c>
      <c r="I31" s="8">
        <v>0</v>
      </c>
      <c r="J31" s="8">
        <f>+G31*2.87%</f>
        <v>574</v>
      </c>
      <c r="K31" s="8">
        <f>+G31*7.1%</f>
        <v>1419.9999999999998</v>
      </c>
      <c r="L31" s="43">
        <f>+G31*1.15%</f>
        <v>230</v>
      </c>
      <c r="M31" s="8">
        <f>+G31*3.04%</f>
        <v>608</v>
      </c>
      <c r="N31" s="43">
        <f>+G31*7.09%</f>
        <v>1418</v>
      </c>
      <c r="O31" s="44">
        <v>0</v>
      </c>
      <c r="P31" s="8">
        <f>SUM(J31:N31)</f>
        <v>4250</v>
      </c>
      <c r="Q31" s="8">
        <f>+H31+I31+J31+M31+O31</f>
        <v>3036</v>
      </c>
      <c r="R31" s="8">
        <f>+K31+L31+N31</f>
        <v>3068</v>
      </c>
      <c r="S31" s="45">
        <f>+G31-Q31</f>
        <v>16964</v>
      </c>
      <c r="T31" s="6">
        <v>112</v>
      </c>
    </row>
    <row r="32" spans="1:20" s="7" customFormat="1" ht="18" customHeight="1" thickBot="1" x14ac:dyDescent="0.35">
      <c r="A32" s="46"/>
      <c r="B32" s="46"/>
      <c r="C32" s="46"/>
      <c r="D32" s="46"/>
      <c r="E32" s="46"/>
      <c r="F32" s="46"/>
      <c r="G32" s="47">
        <f>SUM(G31:G31)</f>
        <v>20000</v>
      </c>
      <c r="H32" s="47">
        <f t="shared" ref="H32:S32" si="3">SUM(H31:H31)</f>
        <v>1854</v>
      </c>
      <c r="I32" s="47">
        <f t="shared" si="3"/>
        <v>0</v>
      </c>
      <c r="J32" s="47">
        <f t="shared" si="3"/>
        <v>574</v>
      </c>
      <c r="K32" s="47">
        <f t="shared" si="3"/>
        <v>1419.9999999999998</v>
      </c>
      <c r="L32" s="47">
        <f t="shared" si="3"/>
        <v>230</v>
      </c>
      <c r="M32" s="47">
        <f t="shared" si="3"/>
        <v>608</v>
      </c>
      <c r="N32" s="47">
        <f t="shared" si="3"/>
        <v>1418</v>
      </c>
      <c r="O32" s="47">
        <f t="shared" si="3"/>
        <v>0</v>
      </c>
      <c r="P32" s="47">
        <f t="shared" si="3"/>
        <v>4250</v>
      </c>
      <c r="Q32" s="47">
        <f t="shared" si="3"/>
        <v>3036</v>
      </c>
      <c r="R32" s="47">
        <f t="shared" si="3"/>
        <v>3068</v>
      </c>
      <c r="S32" s="47">
        <f t="shared" si="3"/>
        <v>16964</v>
      </c>
      <c r="T32" s="48"/>
    </row>
    <row r="33" spans="1:21" ht="8.1" customHeight="1" x14ac:dyDescent="0.3"/>
    <row r="34" spans="1:21" s="7" customFormat="1" ht="18" customHeight="1" x14ac:dyDescent="0.3">
      <c r="A34" s="59" t="s">
        <v>43</v>
      </c>
      <c r="B34" s="59"/>
      <c r="C34" s="59"/>
      <c r="D34" s="59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s="7" customFormat="1" ht="8.1" customHeight="1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1" s="7" customFormat="1" ht="36" customHeight="1" x14ac:dyDescent="0.3">
      <c r="A36" s="58">
        <v>1</v>
      </c>
      <c r="B36" s="18" t="s">
        <v>44</v>
      </c>
      <c r="C36" s="6" t="s">
        <v>38</v>
      </c>
      <c r="D36" s="61" t="s">
        <v>43</v>
      </c>
      <c r="E36" s="61" t="s">
        <v>45</v>
      </c>
      <c r="F36" s="6" t="s">
        <v>32</v>
      </c>
      <c r="G36" s="8">
        <v>8500</v>
      </c>
      <c r="H36" s="66">
        <v>442.65</v>
      </c>
      <c r="I36" s="8">
        <v>0</v>
      </c>
      <c r="J36" s="8">
        <f>+G36*2.87%</f>
        <v>243.95</v>
      </c>
      <c r="K36" s="43">
        <f>+G36*7.1%</f>
        <v>603.5</v>
      </c>
      <c r="L36" s="43">
        <f>+G36*1.15%</f>
        <v>97.75</v>
      </c>
      <c r="M36" s="8">
        <f>+G36*3.04%</f>
        <v>258.39999999999998</v>
      </c>
      <c r="N36" s="43">
        <f>+G36*7.09%</f>
        <v>602.65000000000009</v>
      </c>
      <c r="O36" s="44">
        <v>0</v>
      </c>
      <c r="P36" s="8">
        <f>SUM(J36:N36)</f>
        <v>1806.25</v>
      </c>
      <c r="Q36" s="8">
        <f>+H36+I36+J36+M36+O36</f>
        <v>944.99999999999989</v>
      </c>
      <c r="R36" s="8">
        <f>+K36+L36+N36</f>
        <v>1303.9000000000001</v>
      </c>
      <c r="S36" s="45">
        <f>+G36-Q36</f>
        <v>7555</v>
      </c>
      <c r="T36" s="6">
        <v>112</v>
      </c>
      <c r="U36" s="45"/>
    </row>
    <row r="37" spans="1:21" s="7" customFormat="1" ht="36" customHeight="1" thickBot="1" x14ac:dyDescent="0.35">
      <c r="A37" s="58">
        <v>2</v>
      </c>
      <c r="B37" s="18" t="s">
        <v>46</v>
      </c>
      <c r="C37" s="58" t="s">
        <v>38</v>
      </c>
      <c r="D37" s="61" t="s">
        <v>43</v>
      </c>
      <c r="E37" s="61" t="s">
        <v>47</v>
      </c>
      <c r="F37" s="58" t="s">
        <v>32</v>
      </c>
      <c r="G37" s="3">
        <v>25000</v>
      </c>
      <c r="H37" s="42">
        <v>442.65</v>
      </c>
      <c r="I37" s="8">
        <v>0</v>
      </c>
      <c r="J37" s="8">
        <f>+G37*2.87%</f>
        <v>717.5</v>
      </c>
      <c r="K37" s="8">
        <f>+G37*7.1%</f>
        <v>1774.9999999999998</v>
      </c>
      <c r="L37" s="8">
        <f>+G37*1.15%</f>
        <v>287.5</v>
      </c>
      <c r="M37" s="8">
        <f>+G37*3.04%</f>
        <v>760</v>
      </c>
      <c r="N37" s="43">
        <f>+G37*7.09%</f>
        <v>1772.5000000000002</v>
      </c>
      <c r="O37" s="44">
        <v>0</v>
      </c>
      <c r="P37" s="8">
        <f>SUM(J37:N37)</f>
        <v>5312.5</v>
      </c>
      <c r="Q37" s="8">
        <f>+H37+I37+J37+M37+O37</f>
        <v>1920.15</v>
      </c>
      <c r="R37" s="8">
        <f>+K37+L37+N37</f>
        <v>3835</v>
      </c>
      <c r="S37" s="45">
        <f>+G37-Q37</f>
        <v>23079.85</v>
      </c>
      <c r="T37" s="6">
        <v>112</v>
      </c>
    </row>
    <row r="38" spans="1:21" s="7" customFormat="1" ht="18" customHeight="1" thickBot="1" x14ac:dyDescent="0.35">
      <c r="A38" s="46"/>
      <c r="B38" s="46"/>
      <c r="C38" s="46"/>
      <c r="D38" s="46"/>
      <c r="E38" s="46"/>
      <c r="F38" s="46"/>
      <c r="G38" s="47">
        <f>SUM(G36:G37)</f>
        <v>33500</v>
      </c>
      <c r="H38" s="47">
        <f t="shared" ref="H38:S38" si="4">SUM(H36:H37)</f>
        <v>885.3</v>
      </c>
      <c r="I38" s="47">
        <f t="shared" si="4"/>
        <v>0</v>
      </c>
      <c r="J38" s="47">
        <f t="shared" si="4"/>
        <v>961.45</v>
      </c>
      <c r="K38" s="47">
        <f t="shared" si="4"/>
        <v>2378.5</v>
      </c>
      <c r="L38" s="47">
        <f t="shared" si="4"/>
        <v>385.25</v>
      </c>
      <c r="M38" s="47">
        <f t="shared" si="4"/>
        <v>1018.4</v>
      </c>
      <c r="N38" s="47">
        <f t="shared" si="4"/>
        <v>2375.1500000000005</v>
      </c>
      <c r="O38" s="47">
        <f t="shared" si="4"/>
        <v>0</v>
      </c>
      <c r="P38" s="47">
        <f t="shared" si="4"/>
        <v>7118.75</v>
      </c>
      <c r="Q38" s="47">
        <f t="shared" si="4"/>
        <v>2865.15</v>
      </c>
      <c r="R38" s="47">
        <f t="shared" si="4"/>
        <v>5138.8999999999996</v>
      </c>
      <c r="S38" s="47">
        <f t="shared" si="4"/>
        <v>30634.85</v>
      </c>
      <c r="T38" s="48"/>
      <c r="U38" s="45"/>
    </row>
    <row r="39" spans="1:21" ht="8.1" customHeight="1" thickBot="1" x14ac:dyDescent="0.35"/>
    <row r="40" spans="1:21" ht="15.75" thickBot="1" x14ac:dyDescent="0.35">
      <c r="A40" s="67">
        <f>+A17+A21+A26+A31+A37</f>
        <v>6</v>
      </c>
      <c r="B40" s="68" t="s">
        <v>48</v>
      </c>
      <c r="C40" s="68"/>
      <c r="D40" s="68"/>
      <c r="E40" s="68"/>
      <c r="F40" s="68"/>
      <c r="G40" s="69">
        <f>+G18+G22+G27+G32+G38</f>
        <v>105000</v>
      </c>
      <c r="H40" s="69">
        <f t="shared" ref="H40:S40" si="5">+H18+H22+H27+H32+H38</f>
        <v>10516.689999999999</v>
      </c>
      <c r="I40" s="69">
        <f t="shared" si="5"/>
        <v>0</v>
      </c>
      <c r="J40" s="69">
        <f t="shared" si="5"/>
        <v>3013.5</v>
      </c>
      <c r="K40" s="69">
        <f t="shared" si="5"/>
        <v>7454.9999999999991</v>
      </c>
      <c r="L40" s="69">
        <f t="shared" si="5"/>
        <v>994.75</v>
      </c>
      <c r="M40" s="69">
        <f t="shared" si="5"/>
        <v>3192.0000000000005</v>
      </c>
      <c r="N40" s="69">
        <f t="shared" si="5"/>
        <v>7444.5000000000009</v>
      </c>
      <c r="O40" s="69">
        <f t="shared" si="5"/>
        <v>0</v>
      </c>
      <c r="P40" s="69">
        <f t="shared" si="5"/>
        <v>22099.75</v>
      </c>
      <c r="Q40" s="69">
        <f t="shared" si="5"/>
        <v>16722.189999999999</v>
      </c>
      <c r="R40" s="69">
        <f t="shared" si="5"/>
        <v>15894.249999999998</v>
      </c>
      <c r="S40" s="69">
        <f t="shared" si="5"/>
        <v>88277.81</v>
      </c>
      <c r="T40" s="70"/>
    </row>
    <row r="41" spans="1:21" x14ac:dyDescent="0.3">
      <c r="A41" s="2"/>
      <c r="D41" s="2"/>
      <c r="E41" s="2"/>
      <c r="I41" s="3"/>
      <c r="J41" s="3"/>
      <c r="K41" s="71"/>
      <c r="L41" s="3"/>
      <c r="M41" s="3"/>
      <c r="N41" s="3"/>
    </row>
    <row r="42" spans="1:21" x14ac:dyDescent="0.3">
      <c r="A42" s="2"/>
      <c r="C42" s="72"/>
      <c r="D42" s="2"/>
      <c r="E42" s="2"/>
      <c r="I42" s="3"/>
      <c r="J42" s="3"/>
      <c r="K42" s="71"/>
      <c r="L42" s="3"/>
      <c r="M42" s="3"/>
      <c r="N42" s="3"/>
    </row>
    <row r="43" spans="1:21" x14ac:dyDescent="0.3">
      <c r="A43" s="73" t="s">
        <v>49</v>
      </c>
      <c r="B43" s="73"/>
      <c r="C43" s="74"/>
      <c r="D43" s="75"/>
      <c r="E43" s="75"/>
      <c r="F43" s="75"/>
      <c r="G43" s="76"/>
      <c r="H43" s="77"/>
      <c r="I43" s="77"/>
      <c r="J43" s="77"/>
      <c r="K43" s="78" t="s">
        <v>50</v>
      </c>
      <c r="L43" s="78"/>
      <c r="M43" s="78"/>
      <c r="N43" s="78"/>
      <c r="O43" s="79"/>
      <c r="P43" s="80"/>
      <c r="Q43" s="80"/>
    </row>
    <row r="44" spans="1:21" x14ac:dyDescent="0.3">
      <c r="A44" s="6"/>
      <c r="B44" s="72"/>
      <c r="C44" s="81"/>
      <c r="D44" s="82"/>
      <c r="E44" s="82"/>
      <c r="F44" s="58"/>
      <c r="G44" s="83"/>
      <c r="H44" s="84">
        <f>+H43-H41</f>
        <v>0</v>
      </c>
      <c r="I44" s="8"/>
      <c r="J44" s="8"/>
      <c r="K44" s="45"/>
      <c r="L44" s="85"/>
      <c r="M44" s="45"/>
      <c r="N44" s="8"/>
      <c r="O44" s="66"/>
      <c r="P44" s="3"/>
    </row>
    <row r="45" spans="1:21" ht="15.75" thickBot="1" x14ac:dyDescent="0.35">
      <c r="A45" s="86"/>
      <c r="B45" s="87"/>
      <c r="C45" s="81"/>
      <c r="D45" s="50"/>
      <c r="E45" s="50"/>
      <c r="F45" s="58"/>
      <c r="G45" s="83"/>
      <c r="H45" s="81"/>
      <c r="I45" s="8"/>
      <c r="J45" s="8"/>
      <c r="K45" s="88"/>
      <c r="L45" s="89"/>
      <c r="M45" s="88"/>
      <c r="N45" s="90"/>
      <c r="O45" s="66"/>
    </row>
    <row r="46" spans="1:21" x14ac:dyDescent="0.3">
      <c r="A46" s="91" t="s">
        <v>51</v>
      </c>
      <c r="B46" s="91"/>
      <c r="C46" s="81"/>
      <c r="D46" s="50"/>
      <c r="E46" s="50"/>
      <c r="F46" s="92"/>
      <c r="G46" s="83"/>
      <c r="H46" s="81"/>
      <c r="I46" s="8"/>
      <c r="J46" s="8"/>
      <c r="K46" s="93" t="s">
        <v>52</v>
      </c>
      <c r="L46" s="93"/>
      <c r="M46" s="93"/>
      <c r="N46" s="93"/>
      <c r="O46" s="66"/>
    </row>
    <row r="47" spans="1:21" x14ac:dyDescent="0.3">
      <c r="A47" s="91" t="s">
        <v>53</v>
      </c>
      <c r="B47" s="91"/>
      <c r="C47" s="81"/>
      <c r="D47" s="82"/>
      <c r="E47" s="82"/>
      <c r="F47" s="94"/>
      <c r="G47" s="83"/>
      <c r="H47" s="81"/>
      <c r="I47" s="8"/>
      <c r="J47" s="8"/>
      <c r="K47" s="93" t="s">
        <v>54</v>
      </c>
      <c r="L47" s="93"/>
      <c r="M47" s="93"/>
      <c r="N47" s="93"/>
      <c r="O47" s="66"/>
    </row>
    <row r="48" spans="1:21" x14ac:dyDescent="0.3">
      <c r="A48" s="6"/>
      <c r="B48" s="7"/>
      <c r="C48" s="7"/>
      <c r="D48" s="91"/>
      <c r="E48" s="91"/>
      <c r="F48" s="7"/>
      <c r="H48" s="81"/>
      <c r="I48" s="8"/>
      <c r="J48" s="8"/>
      <c r="K48" s="8"/>
      <c r="L48" s="66"/>
      <c r="M48" s="8"/>
      <c r="N48" s="8"/>
      <c r="O48" s="8"/>
      <c r="P48" s="8"/>
    </row>
  </sheetData>
  <mergeCells count="43">
    <mergeCell ref="A47:B47"/>
    <mergeCell ref="D47:E47"/>
    <mergeCell ref="K47:N47"/>
    <mergeCell ref="D48:E48"/>
    <mergeCell ref="A38:F38"/>
    <mergeCell ref="B40:F40"/>
    <mergeCell ref="A43:B43"/>
    <mergeCell ref="K43:N43"/>
    <mergeCell ref="D44:E44"/>
    <mergeCell ref="A46:B46"/>
    <mergeCell ref="K46:N46"/>
    <mergeCell ref="A22:F22"/>
    <mergeCell ref="A24:E24"/>
    <mergeCell ref="A27:F27"/>
    <mergeCell ref="A29:E29"/>
    <mergeCell ref="A32:F32"/>
    <mergeCell ref="A34:E34"/>
    <mergeCell ref="P12:P13"/>
    <mergeCell ref="Q12:Q13"/>
    <mergeCell ref="R12:R13"/>
    <mergeCell ref="A15:E15"/>
    <mergeCell ref="A18:F18"/>
    <mergeCell ref="A20:E20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19685039370078741" right="0.31496062992125984" top="0.70866141732283472" bottom="0.74803149606299213" header="0.31496062992125984" footer="0.31496062992125984"/>
  <pageSetup paperSize="5" scale="55" orientation="landscape" r:id="rId1"/>
  <headerFooter>
    <oddFooter>&amp;C&amp;"-,Negrita Cursiva"&amp;A 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INTERINATO MAYO  23</vt:lpstr>
      <vt:lpstr>'NOMINA INTERINATO MAYO 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2023-06-12T12:20:05Z</dcterms:created>
  <dcterms:modified xsi:type="dcterms:W3CDTF">2023-06-12T12:20:27Z</dcterms:modified>
</cp:coreProperties>
</file>