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Julio\"/>
    </mc:Choice>
  </mc:AlternateContent>
  <bookViews>
    <workbookView xWindow="0" yWindow="0" windowWidth="24000" windowHeight="9135"/>
  </bookViews>
  <sheets>
    <sheet name="NOMINA INTERINATO JULIO  23" sheetId="1" r:id="rId1"/>
  </sheets>
  <definedNames>
    <definedName name="_xlnm.Print_Area" localSheetId="0">'NOMINA INTERINATO JULIO  23'!$A$1:$T$43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A35" i="1"/>
  <c r="O33" i="1"/>
  <c r="I33" i="1"/>
  <c r="H33" i="1"/>
  <c r="G33" i="1"/>
  <c r="Q32" i="1"/>
  <c r="S32" i="1" s="1"/>
  <c r="N32" i="1"/>
  <c r="M32" i="1"/>
  <c r="L32" i="1"/>
  <c r="R32" i="1" s="1"/>
  <c r="K32" i="1"/>
  <c r="P32" i="1" s="1"/>
  <c r="J32" i="1"/>
  <c r="R31" i="1"/>
  <c r="N31" i="1"/>
  <c r="N33" i="1" s="1"/>
  <c r="M31" i="1"/>
  <c r="M33" i="1" s="1"/>
  <c r="L31" i="1"/>
  <c r="K31" i="1"/>
  <c r="K33" i="1" s="1"/>
  <c r="J31" i="1"/>
  <c r="J33" i="1" s="1"/>
  <c r="O27" i="1"/>
  <c r="I27" i="1"/>
  <c r="H27" i="1"/>
  <c r="G27" i="1"/>
  <c r="Q26" i="1"/>
  <c r="Q27" i="1" s="1"/>
  <c r="N26" i="1"/>
  <c r="N27" i="1" s="1"/>
  <c r="M26" i="1"/>
  <c r="M27" i="1" s="1"/>
  <c r="L26" i="1"/>
  <c r="L27" i="1" s="1"/>
  <c r="K26" i="1"/>
  <c r="R26" i="1" s="1"/>
  <c r="R27" i="1" s="1"/>
  <c r="J26" i="1"/>
  <c r="J27" i="1" s="1"/>
  <c r="O22" i="1"/>
  <c r="I22" i="1"/>
  <c r="H22" i="1"/>
  <c r="G22" i="1"/>
  <c r="R21" i="1"/>
  <c r="R22" i="1" s="1"/>
  <c r="N21" i="1"/>
  <c r="N22" i="1" s="1"/>
  <c r="M21" i="1"/>
  <c r="M22" i="1" s="1"/>
  <c r="L21" i="1"/>
  <c r="L22" i="1" s="1"/>
  <c r="K21" i="1"/>
  <c r="K22" i="1" s="1"/>
  <c r="J21" i="1"/>
  <c r="P21" i="1" s="1"/>
  <c r="P22" i="1" s="1"/>
  <c r="O17" i="1"/>
  <c r="O35" i="1" s="1"/>
  <c r="I17" i="1"/>
  <c r="I35" i="1" s="1"/>
  <c r="H17" i="1"/>
  <c r="H35" i="1" s="1"/>
  <c r="G17" i="1"/>
  <c r="G35" i="1" s="1"/>
  <c r="Q16" i="1"/>
  <c r="Q17" i="1" s="1"/>
  <c r="N16" i="1"/>
  <c r="N17" i="1" s="1"/>
  <c r="M16" i="1"/>
  <c r="M17" i="1" s="1"/>
  <c r="L16" i="1"/>
  <c r="L17" i="1" s="1"/>
  <c r="K16" i="1"/>
  <c r="R16" i="1" s="1"/>
  <c r="R17" i="1" s="1"/>
  <c r="J16" i="1"/>
  <c r="J17" i="1" s="1"/>
  <c r="N35" i="1" l="1"/>
  <c r="L35" i="1"/>
  <c r="M35" i="1"/>
  <c r="R33" i="1"/>
  <c r="R35" i="1" s="1"/>
  <c r="S16" i="1"/>
  <c r="S17" i="1" s="1"/>
  <c r="Q21" i="1"/>
  <c r="S26" i="1"/>
  <c r="S27" i="1" s="1"/>
  <c r="Q31" i="1"/>
  <c r="P16" i="1"/>
  <c r="P17" i="1" s="1"/>
  <c r="P35" i="1" s="1"/>
  <c r="K17" i="1"/>
  <c r="K35" i="1" s="1"/>
  <c r="P26" i="1"/>
  <c r="P27" i="1" s="1"/>
  <c r="K27" i="1"/>
  <c r="L33" i="1"/>
  <c r="J22" i="1"/>
  <c r="J35" i="1" s="1"/>
  <c r="P31" i="1"/>
  <c r="P33" i="1" s="1"/>
  <c r="S21" i="1" l="1"/>
  <c r="S22" i="1" s="1"/>
  <c r="S35" i="1" s="1"/>
  <c r="Q22" i="1"/>
  <c r="Q35" i="1" s="1"/>
  <c r="Q33" i="1"/>
  <c r="S31" i="1"/>
  <c r="S33" i="1" s="1"/>
</calcChain>
</file>

<file path=xl/comments1.xml><?xml version="1.0" encoding="utf-8"?>
<comments xmlns="http://schemas.openxmlformats.org/spreadsheetml/2006/main">
  <authors>
    <author>Sofia Altagracia Frias Antigua</author>
    <author>Sofia Altagracia Frias Hilario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$15,000.00
POR SU DESIGNACION POR CONCEPTO DE INTERINATO.</t>
        </r>
      </text>
    </comment>
    <comment ref="E3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32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<sst xmlns="http://schemas.openxmlformats.org/spreadsheetml/2006/main" count="64" uniqueCount="52">
  <si>
    <t xml:space="preserve">PROGRAMA DE MEDICAMENTOS ESENCIALES </t>
  </si>
  <si>
    <t>CENTRAL DE APOYO LOGÍSTICO</t>
  </si>
  <si>
    <t>PROMESE CAL</t>
  </si>
  <si>
    <t>NOMINA PERSONAL INTERINATO CORRESPONDIENTE AL MES DE JULIO 2023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</si>
  <si>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</si>
  <si>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</si>
  <si>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</si>
  <si>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</si>
  <si>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</si>
  <si>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</si>
  <si>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</si>
  <si>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</si>
  <si>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</si>
  <si>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</si>
  <si>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</si>
  <si>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</si>
  <si>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</si>
  <si>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</si>
  <si>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</si>
  <si>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</si>
  <si>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</si>
  <si>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</si>
  <si>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</si>
  <si>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</si>
  <si>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</si>
  <si>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</si>
  <si>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</si>
  <si>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</si>
  <si>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RECLUTAMIENTO, SELECCIÓN Y EVALUACION DEL DESEMPEÑO</t>
  </si>
  <si>
    <t>ELENIA ALONZO FIGUEROA</t>
  </si>
  <si>
    <t>FEMENINO</t>
  </si>
  <si>
    <t>ANALISTA DE RECURSOS HUMANOS</t>
  </si>
  <si>
    <t>DESIGNADO</t>
  </si>
  <si>
    <t>DIVISIÓN DE MEJORA Y ACONDICIONAMIENTO FÍSICO</t>
  </si>
  <si>
    <t xml:space="preserve">MARTIRES REYES PEREZ </t>
  </si>
  <si>
    <t>MASCULINO</t>
  </si>
  <si>
    <t>TECNICO ADMINISTRATIVO</t>
  </si>
  <si>
    <t>DEPARTAMENTO DE REGISTRO, CONTROL Y NOMINA</t>
  </si>
  <si>
    <t>LAURA YAJAHIRA PIMENTEL LUGO</t>
  </si>
  <si>
    <t>ANALISTA DE NOMINAS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</si>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</sst>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0" fontId="6" fillId="2" borderId="8" xfId="0" applyFont="1" applyFill="1" applyBorder="1" applyAlignment="1">
      <alignment horizontal="center" wrapText="1"/>
    </xf>
    <xf numFmtId="4" fontId="1" fillId="0" borderId="0" xfId="0" applyNumberFormat="1" applyFont="1" applyFill="1"/>
    <xf numFmtId="4" fontId="3" fillId="2" borderId="0" xfId="0" applyNumberFormat="1" applyFont="1" applyFill="1"/>
    <xf numFmtId="4" fontId="4" fillId="2" borderId="0" xfId="0" applyNumberFormat="1" applyFont="1" applyFill="1"/>
    <xf numFmtId="0" fontId="5" fillId="2" borderId="6" xfId="0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right"/>
    </xf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7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7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4" fillId="2" borderId="8" xfId="0" applyFont="1" applyFill="1" applyBorder="1"/>
    <xf numFmtId="4" fontId="4" fillId="2" borderId="8" xfId="0" applyNumberFormat="1" applyFont="1" applyFill="1" applyBorder="1"/>
    <xf numFmtId="4" fontId="4" fillId="2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28575</xdr:rowOff>
    </xdr:from>
    <xdr:to>
      <xdr:col>1</xdr:col>
      <xdr:colOff>2876550</xdr:colOff>
      <xdr:row>8</xdr:row>
      <xdr:rowOff>152400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30670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8</xdr:row>
      <xdr:rowOff>152400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209550"/>
          <a:ext cx="2724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43"/>
  <sheetViews>
    <sheetView tabSelected="1" topLeftCell="A16" zoomScaleNormal="100" workbookViewId="0">
      <selection activeCell="U35" sqref="U35"/>
    </sheetView>
  </sheetViews>
  <sheetFormatPr baseColWidth="10" defaultColWidth="11" defaultRowHeight="15" x14ac:dyDescent="0.3"/>
  <cols>
    <col min="1" max="1" width="5" style="1" customWidth="1"/>
    <col min="2" max="2" width="44.140625" style="1" customWidth="1"/>
    <col min="3" max="3" width="19.7109375" style="1" customWidth="1"/>
    <col min="4" max="4" width="26.5703125" style="1" customWidth="1"/>
    <col min="5" max="5" width="28" style="1" customWidth="1"/>
    <col min="6" max="6" width="13.8554687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s="7" customFormat="1" ht="8.1" customHeight="1" x14ac:dyDescent="0.3">
      <c r="A14" s="29"/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s="33" customFormat="1" ht="18" customHeight="1" x14ac:dyDescent="0.3">
      <c r="A15" s="31" t="s">
        <v>28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1" s="18" customFormat="1" ht="63.75" customHeight="1" thickBot="1" x14ac:dyDescent="0.35">
      <c r="A16" s="34">
        <v>1</v>
      </c>
      <c r="B16" s="35" t="s">
        <v>29</v>
      </c>
      <c r="C16" s="34" t="s">
        <v>30</v>
      </c>
      <c r="D16" s="36" t="s">
        <v>28</v>
      </c>
      <c r="E16" s="36" t="s">
        <v>31</v>
      </c>
      <c r="F16" s="34" t="s">
        <v>32</v>
      </c>
      <c r="G16" s="37">
        <v>20000</v>
      </c>
      <c r="H16" s="38">
        <v>1854</v>
      </c>
      <c r="I16" s="37">
        <v>0</v>
      </c>
      <c r="J16" s="37">
        <f>+G16*2.87%</f>
        <v>574</v>
      </c>
      <c r="K16" s="37">
        <f>+G16*7.1%</f>
        <v>1419.9999999999998</v>
      </c>
      <c r="L16" s="37">
        <f>+G16*1.15%</f>
        <v>230</v>
      </c>
      <c r="M16" s="37">
        <f>+G16*3.04%</f>
        <v>608</v>
      </c>
      <c r="N16" s="37">
        <f>+G16*7.09%</f>
        <v>1418</v>
      </c>
      <c r="O16" s="39">
        <v>0</v>
      </c>
      <c r="P16" s="37">
        <f>SUM(J16:N16)</f>
        <v>4250</v>
      </c>
      <c r="Q16" s="37">
        <f>+H16+I16+J16+M16+O16</f>
        <v>3036</v>
      </c>
      <c r="R16" s="37">
        <f>+K16+L16+N16</f>
        <v>3068</v>
      </c>
      <c r="S16" s="39">
        <f>+G16-Q16</f>
        <v>16964</v>
      </c>
      <c r="T16" s="40">
        <v>112</v>
      </c>
    </row>
    <row r="17" spans="1:21" s="18" customFormat="1" ht="15.95" customHeight="1" thickBot="1" x14ac:dyDescent="0.35">
      <c r="A17" s="41"/>
      <c r="B17" s="41"/>
      <c r="C17" s="41"/>
      <c r="D17" s="41"/>
      <c r="E17" s="41"/>
      <c r="F17" s="41"/>
      <c r="G17" s="42">
        <f>SUM(G16)</f>
        <v>20000</v>
      </c>
      <c r="H17" s="42">
        <f t="shared" ref="H17:S17" si="0">SUM(H16)</f>
        <v>1854</v>
      </c>
      <c r="I17" s="42">
        <f t="shared" si="0"/>
        <v>0</v>
      </c>
      <c r="J17" s="42">
        <f t="shared" si="0"/>
        <v>574</v>
      </c>
      <c r="K17" s="42">
        <f t="shared" si="0"/>
        <v>1419.9999999999998</v>
      </c>
      <c r="L17" s="42">
        <f t="shared" si="0"/>
        <v>230</v>
      </c>
      <c r="M17" s="42">
        <f t="shared" si="0"/>
        <v>608</v>
      </c>
      <c r="N17" s="42">
        <f t="shared" si="0"/>
        <v>1418</v>
      </c>
      <c r="O17" s="42">
        <f t="shared" si="0"/>
        <v>0</v>
      </c>
      <c r="P17" s="42">
        <f t="shared" si="0"/>
        <v>4250</v>
      </c>
      <c r="Q17" s="42">
        <f t="shared" si="0"/>
        <v>3036</v>
      </c>
      <c r="R17" s="42">
        <f t="shared" si="0"/>
        <v>3068</v>
      </c>
      <c r="S17" s="42">
        <f t="shared" si="0"/>
        <v>16964</v>
      </c>
      <c r="T17" s="43"/>
    </row>
    <row r="18" spans="1:21" s="18" customFormat="1" ht="8.1" customHeight="1" x14ac:dyDescent="0.3">
      <c r="A18" s="29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1" s="18" customFormat="1" ht="18" customHeight="1" x14ac:dyDescent="0.3">
      <c r="A19" s="44" t="s">
        <v>33</v>
      </c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1" s="18" customFormat="1" ht="8.1" customHeight="1" x14ac:dyDescent="0.3">
      <c r="A20" s="29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1" s="18" customFormat="1" ht="45.95" customHeight="1" thickBot="1" x14ac:dyDescent="0.35">
      <c r="A21" s="40">
        <v>1</v>
      </c>
      <c r="B21" s="18" t="s">
        <v>34</v>
      </c>
      <c r="C21" s="40" t="s">
        <v>35</v>
      </c>
      <c r="D21" s="46" t="s">
        <v>33</v>
      </c>
      <c r="E21" s="47" t="s">
        <v>36</v>
      </c>
      <c r="F21" s="40" t="s">
        <v>32</v>
      </c>
      <c r="G21" s="48">
        <v>13000</v>
      </c>
      <c r="H21" s="49">
        <v>1571.73</v>
      </c>
      <c r="I21" s="50">
        <v>0</v>
      </c>
      <c r="J21" s="50">
        <f>+G21*2.87%</f>
        <v>373.1</v>
      </c>
      <c r="K21" s="50">
        <f>+G21*7.1%</f>
        <v>922.99999999999989</v>
      </c>
      <c r="L21" s="50">
        <f>+G21*1.15%</f>
        <v>149.5</v>
      </c>
      <c r="M21" s="50">
        <f>+G21*3.04%</f>
        <v>395.2</v>
      </c>
      <c r="N21" s="50">
        <f>+G21*7.09%</f>
        <v>921.7</v>
      </c>
      <c r="O21" s="39">
        <v>0</v>
      </c>
      <c r="P21" s="50">
        <f>SUM(J21:N21)</f>
        <v>2762.5</v>
      </c>
      <c r="Q21" s="50">
        <f>+H21+I21+J21+M21+O21</f>
        <v>2340.0299999999997</v>
      </c>
      <c r="R21" s="50">
        <f>+K21+L21+N21</f>
        <v>1994.2</v>
      </c>
      <c r="S21" s="51">
        <f>+G21-Q21</f>
        <v>10659.970000000001</v>
      </c>
      <c r="T21" s="40">
        <v>112</v>
      </c>
    </row>
    <row r="22" spans="1:21" s="7" customFormat="1" ht="18" customHeight="1" thickBot="1" x14ac:dyDescent="0.35">
      <c r="A22" s="41"/>
      <c r="B22" s="41"/>
      <c r="C22" s="41"/>
      <c r="D22" s="41"/>
      <c r="E22" s="41"/>
      <c r="F22" s="41"/>
      <c r="G22" s="42">
        <f>SUM(G21:G21)</f>
        <v>13000</v>
      </c>
      <c r="H22" s="42">
        <f t="shared" ref="H22:S22" si="1">SUM(H21:H21)</f>
        <v>1571.73</v>
      </c>
      <c r="I22" s="42">
        <f t="shared" si="1"/>
        <v>0</v>
      </c>
      <c r="J22" s="42">
        <f t="shared" si="1"/>
        <v>373.1</v>
      </c>
      <c r="K22" s="42">
        <f t="shared" si="1"/>
        <v>922.99999999999989</v>
      </c>
      <c r="L22" s="42">
        <f t="shared" si="1"/>
        <v>149.5</v>
      </c>
      <c r="M22" s="42">
        <f t="shared" si="1"/>
        <v>395.2</v>
      </c>
      <c r="N22" s="42">
        <f t="shared" si="1"/>
        <v>921.7</v>
      </c>
      <c r="O22" s="42">
        <f t="shared" si="1"/>
        <v>0</v>
      </c>
      <c r="P22" s="42">
        <f t="shared" si="1"/>
        <v>2762.5</v>
      </c>
      <c r="Q22" s="42">
        <f t="shared" si="1"/>
        <v>2340.0299999999997</v>
      </c>
      <c r="R22" s="42">
        <f t="shared" si="1"/>
        <v>1994.2</v>
      </c>
      <c r="S22" s="42">
        <f t="shared" si="1"/>
        <v>10659.970000000001</v>
      </c>
      <c r="T22" s="43"/>
    </row>
    <row r="23" spans="1:21" s="18" customFormat="1" ht="8.1" customHeight="1" x14ac:dyDescent="0.3">
      <c r="A23" s="29"/>
      <c r="B23" s="29"/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1" s="7" customFormat="1" ht="18" customHeight="1" x14ac:dyDescent="0.3">
      <c r="A24" s="44" t="s">
        <v>37</v>
      </c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1" s="7" customFormat="1" ht="8.1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1" s="7" customFormat="1" ht="45.95" customHeight="1" thickBot="1" x14ac:dyDescent="0.4">
      <c r="A26" s="40">
        <v>1</v>
      </c>
      <c r="B26" s="18" t="s">
        <v>38</v>
      </c>
      <c r="C26" s="34" t="s">
        <v>30</v>
      </c>
      <c r="D26" s="46" t="s">
        <v>37</v>
      </c>
      <c r="E26" s="52" t="s">
        <v>39</v>
      </c>
      <c r="F26" s="40" t="s">
        <v>32</v>
      </c>
      <c r="G26" s="3">
        <v>15000</v>
      </c>
      <c r="H26" s="53">
        <v>1854</v>
      </c>
      <c r="I26" s="8">
        <v>0</v>
      </c>
      <c r="J26" s="8">
        <f>+G26*2.87%</f>
        <v>430.5</v>
      </c>
      <c r="K26" s="8">
        <f>+G26*7.1%</f>
        <v>1065</v>
      </c>
      <c r="L26" s="50">
        <f>+G26*1.15%</f>
        <v>172.5</v>
      </c>
      <c r="M26" s="8">
        <f>+G26*3.04%</f>
        <v>456</v>
      </c>
      <c r="N26" s="50">
        <f>+G26*7.09%</f>
        <v>1063.5</v>
      </c>
      <c r="O26" s="54">
        <v>0</v>
      </c>
      <c r="P26" s="8">
        <f>SUM(J26:N26)</f>
        <v>3187.5</v>
      </c>
      <c r="Q26" s="8">
        <f>+H26+I26+J26+M26+O26</f>
        <v>2740.5</v>
      </c>
      <c r="R26" s="8">
        <f>+K26+L26+N26</f>
        <v>2301</v>
      </c>
      <c r="S26" s="55">
        <f>+G26-Q26</f>
        <v>12259.5</v>
      </c>
      <c r="T26" s="6">
        <v>112</v>
      </c>
    </row>
    <row r="27" spans="1:21" s="7" customFormat="1" ht="18" customHeight="1" thickBot="1" x14ac:dyDescent="0.35">
      <c r="A27" s="41"/>
      <c r="B27" s="41"/>
      <c r="C27" s="41"/>
      <c r="D27" s="41"/>
      <c r="E27" s="56"/>
      <c r="F27" s="41"/>
      <c r="G27" s="42">
        <f>SUM(G26:G26)</f>
        <v>15000</v>
      </c>
      <c r="H27" s="42">
        <f t="shared" ref="H27:S27" si="2">SUM(H26:H26)</f>
        <v>1854</v>
      </c>
      <c r="I27" s="42">
        <f t="shared" si="2"/>
        <v>0</v>
      </c>
      <c r="J27" s="42">
        <f t="shared" si="2"/>
        <v>430.5</v>
      </c>
      <c r="K27" s="42">
        <f t="shared" si="2"/>
        <v>1065</v>
      </c>
      <c r="L27" s="42">
        <f t="shared" si="2"/>
        <v>172.5</v>
      </c>
      <c r="M27" s="42">
        <f t="shared" si="2"/>
        <v>456</v>
      </c>
      <c r="N27" s="42">
        <f t="shared" si="2"/>
        <v>1063.5</v>
      </c>
      <c r="O27" s="42">
        <f t="shared" si="2"/>
        <v>0</v>
      </c>
      <c r="P27" s="42">
        <f t="shared" si="2"/>
        <v>3187.5</v>
      </c>
      <c r="Q27" s="42">
        <f t="shared" si="2"/>
        <v>2740.5</v>
      </c>
      <c r="R27" s="42">
        <f t="shared" si="2"/>
        <v>2301</v>
      </c>
      <c r="S27" s="42">
        <f t="shared" si="2"/>
        <v>12259.5</v>
      </c>
      <c r="T27" s="43"/>
    </row>
    <row r="28" spans="1:21" ht="8.1" customHeight="1" x14ac:dyDescent="0.3"/>
    <row r="29" spans="1:21" s="7" customFormat="1" ht="18" customHeight="1" x14ac:dyDescent="0.3">
      <c r="A29" s="44" t="s">
        <v>40</v>
      </c>
      <c r="B29" s="44"/>
      <c r="C29" s="44"/>
      <c r="D29" s="44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1" s="7" customFormat="1" ht="8.1" customHeigh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1" s="7" customFormat="1" ht="36" customHeight="1" x14ac:dyDescent="0.3">
      <c r="A31" s="40">
        <v>1</v>
      </c>
      <c r="B31" s="18" t="s">
        <v>41</v>
      </c>
      <c r="C31" s="6" t="s">
        <v>35</v>
      </c>
      <c r="D31" s="46" t="s">
        <v>40</v>
      </c>
      <c r="E31" s="46" t="s">
        <v>42</v>
      </c>
      <c r="F31" s="6" t="s">
        <v>32</v>
      </c>
      <c r="G31" s="8">
        <v>8500</v>
      </c>
      <c r="H31" s="57">
        <v>442.65</v>
      </c>
      <c r="I31" s="8">
        <v>0</v>
      </c>
      <c r="J31" s="8">
        <f>+G31*2.87%</f>
        <v>243.95</v>
      </c>
      <c r="K31" s="50">
        <f>+G31*7.1%</f>
        <v>603.5</v>
      </c>
      <c r="L31" s="50">
        <f>+G31*1.15%</f>
        <v>97.75</v>
      </c>
      <c r="M31" s="8">
        <f>+G31*3.04%</f>
        <v>258.39999999999998</v>
      </c>
      <c r="N31" s="50">
        <f>+G31*7.09%</f>
        <v>602.65000000000009</v>
      </c>
      <c r="O31" s="54">
        <v>0</v>
      </c>
      <c r="P31" s="8">
        <f>SUM(J31:N31)</f>
        <v>1806.25</v>
      </c>
      <c r="Q31" s="8">
        <f>+H31+I31+J31+M31+O31</f>
        <v>944.99999999999989</v>
      </c>
      <c r="R31" s="8">
        <f>+K31+L31+N31</f>
        <v>1303.9000000000001</v>
      </c>
      <c r="S31" s="55">
        <f>+G31-Q31</f>
        <v>7555</v>
      </c>
      <c r="T31" s="6">
        <v>112</v>
      </c>
      <c r="U31" s="55"/>
    </row>
    <row r="32" spans="1:21" s="7" customFormat="1" ht="36" customHeight="1" thickBot="1" x14ac:dyDescent="0.35">
      <c r="A32" s="40">
        <v>2</v>
      </c>
      <c r="B32" s="18" t="s">
        <v>43</v>
      </c>
      <c r="C32" s="40" t="s">
        <v>35</v>
      </c>
      <c r="D32" s="46" t="s">
        <v>40</v>
      </c>
      <c r="E32" s="46" t="s">
        <v>44</v>
      </c>
      <c r="F32" s="40" t="s">
        <v>32</v>
      </c>
      <c r="G32" s="3">
        <v>25000</v>
      </c>
      <c r="H32" s="53">
        <v>442.65</v>
      </c>
      <c r="I32" s="8">
        <v>0</v>
      </c>
      <c r="J32" s="8">
        <f>+G32*2.87%</f>
        <v>717.5</v>
      </c>
      <c r="K32" s="8">
        <f>+G32*7.1%</f>
        <v>1774.9999999999998</v>
      </c>
      <c r="L32" s="8">
        <f>+G32*1.15%</f>
        <v>287.5</v>
      </c>
      <c r="M32" s="8">
        <f>+G32*3.04%</f>
        <v>760</v>
      </c>
      <c r="N32" s="50">
        <f>+G32*7.09%</f>
        <v>1772.5000000000002</v>
      </c>
      <c r="O32" s="54">
        <v>0</v>
      </c>
      <c r="P32" s="8">
        <f>SUM(J32:N32)</f>
        <v>5312.5</v>
      </c>
      <c r="Q32" s="8">
        <f>+H32+I32+J32+M32+O32</f>
        <v>1920.15</v>
      </c>
      <c r="R32" s="8">
        <f>+K32+L32+N32</f>
        <v>3835</v>
      </c>
      <c r="S32" s="55">
        <f>+G32-Q32</f>
        <v>23079.85</v>
      </c>
      <c r="T32" s="6">
        <v>112</v>
      </c>
    </row>
    <row r="33" spans="1:21" s="7" customFormat="1" ht="18" customHeight="1" thickBot="1" x14ac:dyDescent="0.35">
      <c r="A33" s="41"/>
      <c r="B33" s="41"/>
      <c r="C33" s="41"/>
      <c r="D33" s="41"/>
      <c r="E33" s="41"/>
      <c r="F33" s="41"/>
      <c r="G33" s="42">
        <f>SUM(G31:G32)</f>
        <v>33500</v>
      </c>
      <c r="H33" s="42">
        <f t="shared" ref="H33:S33" si="3">SUM(H31:H32)</f>
        <v>885.3</v>
      </c>
      <c r="I33" s="42">
        <f t="shared" si="3"/>
        <v>0</v>
      </c>
      <c r="J33" s="42">
        <f t="shared" si="3"/>
        <v>961.45</v>
      </c>
      <c r="K33" s="42">
        <f t="shared" si="3"/>
        <v>2378.5</v>
      </c>
      <c r="L33" s="42">
        <f t="shared" si="3"/>
        <v>385.25</v>
      </c>
      <c r="M33" s="42">
        <f t="shared" si="3"/>
        <v>1018.4</v>
      </c>
      <c r="N33" s="42">
        <f t="shared" si="3"/>
        <v>2375.1500000000005</v>
      </c>
      <c r="O33" s="42">
        <f t="shared" si="3"/>
        <v>0</v>
      </c>
      <c r="P33" s="42">
        <f t="shared" si="3"/>
        <v>7118.75</v>
      </c>
      <c r="Q33" s="42">
        <f t="shared" si="3"/>
        <v>2865.15</v>
      </c>
      <c r="R33" s="42">
        <f t="shared" si="3"/>
        <v>5138.8999999999996</v>
      </c>
      <c r="S33" s="42">
        <f t="shared" si="3"/>
        <v>30634.85</v>
      </c>
      <c r="T33" s="43"/>
      <c r="U33" s="55"/>
    </row>
    <row r="34" spans="1:21" ht="8.1" customHeight="1" thickBot="1" x14ac:dyDescent="0.35"/>
    <row r="35" spans="1:21" ht="15.75" thickBot="1" x14ac:dyDescent="0.35">
      <c r="A35" s="58">
        <f>+A16+A21+A26+A32</f>
        <v>5</v>
      </c>
      <c r="B35" s="59" t="s">
        <v>45</v>
      </c>
      <c r="C35" s="59"/>
      <c r="D35" s="59"/>
      <c r="E35" s="59"/>
      <c r="F35" s="59"/>
      <c r="G35" s="60">
        <f>+G17+G22+G27+G33</f>
        <v>81500</v>
      </c>
      <c r="H35" s="60">
        <f t="shared" ref="H35:S35" si="4">+H17+H22+H27+H33</f>
        <v>6165.03</v>
      </c>
      <c r="I35" s="60">
        <f t="shared" si="4"/>
        <v>0</v>
      </c>
      <c r="J35" s="60">
        <f t="shared" si="4"/>
        <v>2339.0500000000002</v>
      </c>
      <c r="K35" s="60">
        <f t="shared" si="4"/>
        <v>5786.5</v>
      </c>
      <c r="L35" s="60">
        <f t="shared" si="4"/>
        <v>937.25</v>
      </c>
      <c r="M35" s="60">
        <f t="shared" si="4"/>
        <v>2477.6</v>
      </c>
      <c r="N35" s="60">
        <f t="shared" si="4"/>
        <v>5778.35</v>
      </c>
      <c r="O35" s="60">
        <f t="shared" si="4"/>
        <v>0</v>
      </c>
      <c r="P35" s="60">
        <f t="shared" si="4"/>
        <v>17318.75</v>
      </c>
      <c r="Q35" s="60">
        <f t="shared" si="4"/>
        <v>10981.68</v>
      </c>
      <c r="R35" s="60">
        <f t="shared" si="4"/>
        <v>12502.099999999999</v>
      </c>
      <c r="S35" s="60">
        <f t="shared" si="4"/>
        <v>70518.320000000007</v>
      </c>
      <c r="T35" s="61"/>
    </row>
    <row r="36" spans="1:21" x14ac:dyDescent="0.3">
      <c r="A36" s="2"/>
      <c r="D36" s="2"/>
      <c r="E36" s="2"/>
      <c r="I36" s="3"/>
      <c r="J36" s="3"/>
      <c r="K36" s="62"/>
      <c r="L36" s="3"/>
      <c r="M36" s="3"/>
      <c r="N36" s="3"/>
    </row>
    <row r="37" spans="1:21" x14ac:dyDescent="0.3">
      <c r="A37" s="2"/>
      <c r="C37" s="63"/>
      <c r="D37" s="2"/>
      <c r="E37" s="2"/>
      <c r="I37" s="3"/>
      <c r="J37" s="3"/>
      <c r="K37" s="62"/>
      <c r="L37" s="3"/>
      <c r="M37" s="3"/>
      <c r="N37" s="3"/>
    </row>
    <row r="38" spans="1:21" x14ac:dyDescent="0.3">
      <c r="A38" s="64" t="s">
        <v>46</v>
      </c>
      <c r="B38" s="64"/>
      <c r="C38" s="65"/>
      <c r="D38" s="66"/>
      <c r="E38" s="66"/>
      <c r="F38" s="66"/>
      <c r="G38" s="67"/>
      <c r="H38" s="68"/>
      <c r="I38" s="68"/>
      <c r="J38" s="68"/>
      <c r="K38" s="69" t="s">
        <v>47</v>
      </c>
      <c r="L38" s="69"/>
      <c r="M38" s="69"/>
      <c r="N38" s="69"/>
      <c r="O38" s="70"/>
      <c r="P38" s="71"/>
      <c r="Q38" s="71"/>
    </row>
    <row r="39" spans="1:21" x14ac:dyDescent="0.3">
      <c r="A39" s="6"/>
      <c r="B39" s="63"/>
      <c r="C39" s="72"/>
      <c r="D39" s="73"/>
      <c r="E39" s="73"/>
      <c r="F39" s="40"/>
      <c r="G39" s="74"/>
      <c r="H39" s="75">
        <f>+H38-H36</f>
        <v>0</v>
      </c>
      <c r="I39" s="8"/>
      <c r="J39" s="8"/>
      <c r="K39" s="55"/>
      <c r="L39" s="76"/>
      <c r="M39" s="55"/>
      <c r="N39" s="8"/>
      <c r="O39" s="57"/>
      <c r="P39" s="3"/>
    </row>
    <row r="40" spans="1:21" ht="15.75" thickBot="1" x14ac:dyDescent="0.35">
      <c r="A40" s="77"/>
      <c r="B40" s="78"/>
      <c r="C40" s="72"/>
      <c r="D40" s="29"/>
      <c r="E40" s="29"/>
      <c r="F40" s="40"/>
      <c r="G40" s="74"/>
      <c r="H40" s="72"/>
      <c r="I40" s="8"/>
      <c r="J40" s="8"/>
      <c r="K40" s="79"/>
      <c r="L40" s="80"/>
      <c r="M40" s="79"/>
      <c r="N40" s="81"/>
      <c r="O40" s="57"/>
    </row>
    <row r="41" spans="1:21" x14ac:dyDescent="0.3">
      <c r="A41" s="82" t="s">
        <v>48</v>
      </c>
      <c r="B41" s="82"/>
      <c r="C41" s="72"/>
      <c r="D41" s="29"/>
      <c r="E41" s="29"/>
      <c r="F41" s="83"/>
      <c r="G41" s="74"/>
      <c r="H41" s="72"/>
      <c r="I41" s="8"/>
      <c r="J41" s="8"/>
      <c r="K41" s="84" t="s">
        <v>49</v>
      </c>
      <c r="L41" s="84"/>
      <c r="M41" s="84"/>
      <c r="N41" s="84"/>
      <c r="O41" s="57"/>
    </row>
    <row r="42" spans="1:21" x14ac:dyDescent="0.3">
      <c r="A42" s="82" t="s">
        <v>50</v>
      </c>
      <c r="B42" s="82"/>
      <c r="C42" s="72"/>
      <c r="D42" s="73"/>
      <c r="E42" s="73"/>
      <c r="F42" s="85"/>
      <c r="G42" s="74"/>
      <c r="H42" s="72"/>
      <c r="I42" s="8"/>
      <c r="J42" s="8"/>
      <c r="K42" s="84" t="s">
        <v>51</v>
      </c>
      <c r="L42" s="84"/>
      <c r="M42" s="84"/>
      <c r="N42" s="84"/>
      <c r="O42" s="57"/>
    </row>
    <row r="43" spans="1:21" x14ac:dyDescent="0.3">
      <c r="A43" s="6"/>
      <c r="B43" s="7"/>
      <c r="C43" s="7"/>
      <c r="D43" s="82"/>
      <c r="E43" s="82"/>
      <c r="F43" s="7"/>
      <c r="H43" s="72"/>
      <c r="I43" s="8"/>
      <c r="J43" s="8"/>
      <c r="K43" s="8"/>
      <c r="L43" s="57"/>
      <c r="M43" s="8"/>
      <c r="N43" s="8"/>
      <c r="O43" s="8"/>
      <c r="P43" s="8"/>
    </row>
  </sheetData>
  <mergeCells count="41">
    <mergeCell ref="D43:E43"/>
    <mergeCell ref="A38:B38"/>
    <mergeCell ref="K38:N38"/>
    <mergeCell ref="D39:E39"/>
    <mergeCell ref="A41:B41"/>
    <mergeCell ref="K41:N41"/>
    <mergeCell ref="A42:B42"/>
    <mergeCell ref="D42:E42"/>
    <mergeCell ref="K42:N42"/>
    <mergeCell ref="A22:F22"/>
    <mergeCell ref="A24:E24"/>
    <mergeCell ref="A27:F27"/>
    <mergeCell ref="A29:E29"/>
    <mergeCell ref="A33:F33"/>
    <mergeCell ref="B35:F35"/>
    <mergeCell ref="P12:P13"/>
    <mergeCell ref="Q12:Q13"/>
    <mergeCell ref="R12:R13"/>
    <mergeCell ref="A15:E15"/>
    <mergeCell ref="A17:F17"/>
    <mergeCell ref="A19:E19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19685039370078741" right="0.31496062992125984" top="0.70866141732283472" bottom="0.74803149606299213" header="0.31496062992125984" footer="0.31496062992125984"/>
  <pageSetup paperSize="5" scale="55" orientation="landscape" r:id="rId1"/>
  <headerFooter>
    <oddFooter>&amp;C&amp;"-,Negrita Cursiva"&amp;A 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INTERINATO JULIO  23</vt:lpstr>
      <vt:lpstr>'NOMINA INTERINATO JULIO  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2023-08-10T14:08:44Z</dcterms:created>
  <dcterms:modified xsi:type="dcterms:W3CDTF">2023-08-10T14:09:25Z</dcterms:modified>
</cp:coreProperties>
</file>