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Septiembre\"/>
    </mc:Choice>
  </mc:AlternateContent>
  <bookViews>
    <workbookView xWindow="0" yWindow="0" windowWidth="24000" windowHeight="9135"/>
  </bookViews>
  <sheets>
    <sheet name="NOMINA INTERINATO SEPTIEMBRE 23" sheetId="1" r:id="rId1"/>
  </sheets>
  <definedNames>
    <definedName name="_xlnm.Print_Area" localSheetId="0">'NOMINA INTERINATO SEPTIEMBRE 23'!$A$1:$T$38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L16" i="1"/>
  <c r="M16" i="1"/>
  <c r="P16" i="1" s="1"/>
  <c r="P17" i="1" s="1"/>
  <c r="N16" i="1"/>
  <c r="R16" i="1"/>
  <c r="R17" i="1" s="1"/>
  <c r="G17" i="1"/>
  <c r="H17" i="1"/>
  <c r="I17" i="1"/>
  <c r="I30" i="1" s="1"/>
  <c r="J17" i="1"/>
  <c r="K17" i="1"/>
  <c r="L17" i="1"/>
  <c r="N17" i="1"/>
  <c r="O17" i="1"/>
  <c r="J21" i="1"/>
  <c r="Q21" i="1" s="1"/>
  <c r="K21" i="1"/>
  <c r="R21" i="1" s="1"/>
  <c r="R22" i="1" s="1"/>
  <c r="L21" i="1"/>
  <c r="M21" i="1"/>
  <c r="N21" i="1"/>
  <c r="P21" i="1"/>
  <c r="P22" i="1" s="1"/>
  <c r="G22" i="1"/>
  <c r="G30" i="1" s="1"/>
  <c r="H22" i="1"/>
  <c r="I22" i="1"/>
  <c r="J22" i="1"/>
  <c r="K22" i="1"/>
  <c r="K30" i="1" s="1"/>
  <c r="L22" i="1"/>
  <c r="M22" i="1"/>
  <c r="N22" i="1"/>
  <c r="O22" i="1"/>
  <c r="O30" i="1" s="1"/>
  <c r="J26" i="1"/>
  <c r="K26" i="1"/>
  <c r="L26" i="1"/>
  <c r="M26" i="1"/>
  <c r="M28" i="1" s="1"/>
  <c r="N26" i="1"/>
  <c r="R26" i="1"/>
  <c r="R28" i="1" s="1"/>
  <c r="J27" i="1"/>
  <c r="K27" i="1"/>
  <c r="R27" i="1" s="1"/>
  <c r="L27" i="1"/>
  <c r="P27" i="1" s="1"/>
  <c r="M27" i="1"/>
  <c r="N27" i="1"/>
  <c r="Q27" i="1"/>
  <c r="S27" i="1" s="1"/>
  <c r="G28" i="1"/>
  <c r="H28" i="1"/>
  <c r="H30" i="1" s="1"/>
  <c r="I28" i="1"/>
  <c r="J28" i="1"/>
  <c r="K28" i="1"/>
  <c r="L28" i="1"/>
  <c r="L30" i="1" s="1"/>
  <c r="N28" i="1"/>
  <c r="O28" i="1"/>
  <c r="A30" i="1"/>
  <c r="J30" i="1"/>
  <c r="N30" i="1"/>
  <c r="H34" i="1"/>
  <c r="Q22" i="1" l="1"/>
  <c r="S21" i="1"/>
  <c r="S22" i="1" s="1"/>
  <c r="R30" i="1"/>
  <c r="M17" i="1"/>
  <c r="M30" i="1" s="1"/>
  <c r="Q26" i="1"/>
  <c r="Q16" i="1"/>
  <c r="P26" i="1"/>
  <c r="P28" i="1" s="1"/>
  <c r="P30" i="1" s="1"/>
  <c r="S16" i="1" l="1"/>
  <c r="S17" i="1" s="1"/>
  <c r="S30" i="1" s="1"/>
  <c r="Q17" i="1"/>
  <c r="Q30" i="1" s="1"/>
  <c r="S26" i="1"/>
  <c r="S28" i="1" s="1"/>
  <c r="Q28" i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<sst xmlns="http://schemas.openxmlformats.org/spreadsheetml/2006/main" count="58" uniqueCount="49">
  <si>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>DIRECTOR DE RECURSOS HUMANOS</t>
  </si>
  <si>
    <t>ENCDA. DPTO. DE REGISTRO, CONTROL Y NOMINA</t>
  </si>
  <si>
    <t>LIC. JOSE LUIS FERNÁNDEZ JESURUM</t>
  </si>
  <si>
    <t xml:space="preserve"> SOFIA ALT. FRÍAS ANTIGUA</t>
  </si>
  <si>
    <t>AUTORIZADO POR:</t>
  </si>
  <si>
    <t>PREPARADO POR:</t>
  </si>
  <si>
    <t>Total General Nomina Interinato RD$.</t>
  </si>
  <si>
    <t>DESIGNADO</t>
  </si>
  <si>
    <t>COORDINADOR (A) PROVINCIAL-PROV. DUARTE</t>
  </si>
  <si>
    <t>DIRECCIÓN DE FARMACIAS DEL PUEBLO</t>
  </si>
  <si>
    <t>MASCULINO</t>
  </si>
  <si>
    <t>RONALD ALBANY SANTANA VENTURA</t>
  </si>
  <si>
    <t>COORDINADOR (A) PROVINCIAL-SANTO DOM. SUR</t>
  </si>
  <si>
    <t>ANGEL JAVIER NUÑEZ DISLA</t>
  </si>
  <si>
    <t>TECNICO ADMINISTRATIVO</t>
  </si>
  <si>
    <t>DIVISIÓN DE MEJORA Y ACONDICIONAMIENTO FÍSICO</t>
  </si>
  <si>
    <t xml:space="preserve">MARTIRES REYES PEREZ </t>
  </si>
  <si>
    <t>ANALISTA DE RECURSOS HUMANOS</t>
  </si>
  <si>
    <t>DEPARTAMENTO DE RECLUTAMIENTO, SELECCIÓN Y EVALUACION DEL DESEMPEÑO</t>
  </si>
  <si>
    <t>FEMENINO</t>
  </si>
  <si>
    <t>ELENIA ALONZO FIGUEROA</t>
  </si>
  <si>
    <t>Patronal (7.09%)</t>
  </si>
  <si>
    <t>Empleado (3.04%)</t>
  </si>
  <si>
    <t>Patronal (7.10%)</t>
  </si>
  <si>
    <t>Empleado (2.87%)</t>
  </si>
  <si>
    <t>Impuesto sobre la Renta</t>
  </si>
  <si>
    <t>Genero</t>
  </si>
  <si>
    <t>Aportes Patronal</t>
  </si>
  <si>
    <t>Deducción Empleado</t>
  </si>
  <si>
    <t>Subtotal TSS</t>
  </si>
  <si>
    <t>Registro Dependientes Adicionales (4*) y otros descuentos</t>
  </si>
  <si>
    <t xml:space="preserve">Seguro de Salud (10.13%)    </t>
  </si>
  <si>
    <t>Riesgos Laborales (1.15%) (II)</t>
  </si>
  <si>
    <t>Seguro de Pensión (9.97%)</t>
  </si>
  <si>
    <t>Sub Cuenta No.</t>
  </si>
  <si>
    <t>Sueldo Neto (RD$)</t>
  </si>
  <si>
    <t>Total Retenciones y Aportes</t>
  </si>
  <si>
    <t>Seguridad Social (LEY 87-01)</t>
  </si>
  <si>
    <t>Seguro Sávica</t>
  </si>
  <si>
    <t>Sueldo Bruto (RD$)</t>
  </si>
  <si>
    <t>Estatus</t>
  </si>
  <si>
    <t xml:space="preserve">Funcion </t>
  </si>
  <si>
    <t>Departamento</t>
  </si>
  <si>
    <t>Nombre</t>
  </si>
  <si>
    <t xml:space="preserve">Reg. No. </t>
  </si>
  <si>
    <t>NOMINA PERSONAL INTERINATO CORRESPONDIENTE AL MES DE SEPTIEMBRE 2023</t>
  </si>
  <si>
    <t>PROMESE CAL</t>
  </si>
  <si>
    <t>CENTRAL DE APOYO LOGÍSTICO</t>
  </si>
  <si>
    <t xml:space="preserve">PROGRAMA DE MEDICAMENTOS ESENCIALES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</si>
</sst>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theme="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1" fillId="0" borderId="0" xfId="0" applyNumberFormat="1" applyFont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2" borderId="0" xfId="0" applyFont="1" applyFill="1"/>
    <xf numFmtId="4" fontId="4" fillId="2" borderId="0" xfId="0" applyNumberFormat="1" applyFont="1" applyFill="1"/>
    <xf numFmtId="0" fontId="4" fillId="0" borderId="0" xfId="0" applyFont="1"/>
    <xf numFmtId="4" fontId="5" fillId="2" borderId="0" xfId="0" applyNumberFormat="1" applyFont="1" applyFill="1" applyAlignment="1">
      <alignment horizontal="center"/>
    </xf>
    <xf numFmtId="4" fontId="4" fillId="0" borderId="0" xfId="0" applyNumberFormat="1" applyFont="1"/>
    <xf numFmtId="4" fontId="3" fillId="0" borderId="0" xfId="0" applyNumberFormat="1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 wrapText="1"/>
    </xf>
    <xf numFmtId="4" fontId="5" fillId="2" borderId="0" xfId="0" applyNumberFormat="1" applyFont="1" applyFill="1"/>
    <xf numFmtId="4" fontId="1" fillId="2" borderId="0" xfId="0" applyNumberFormat="1" applyFont="1" applyFill="1" applyBorder="1"/>
    <xf numFmtId="4" fontId="1" fillId="0" borderId="0" xfId="0" applyNumberFormat="1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4" fontId="5" fillId="2" borderId="0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4" fontId="4" fillId="2" borderId="0" xfId="0" applyNumberFormat="1" applyFont="1" applyFill="1" applyBorder="1"/>
    <xf numFmtId="4" fontId="1" fillId="0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0" xfId="0" applyFont="1" applyFill="1" applyAlignment="1"/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28575</xdr:rowOff>
    </xdr:from>
    <xdr:ext cx="3067050" cy="1038225"/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66675</xdr:colOff>
      <xdr:row>2</xdr:row>
      <xdr:rowOff>57150</xdr:rowOff>
    </xdr:from>
    <xdr:ext cx="2724150" cy="933450"/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4381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tabSelected="1" topLeftCell="E1" zoomScaleNormal="100" workbookViewId="0">
      <selection activeCell="O34" sqref="O34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34"/>
      <c r="D2" s="34"/>
      <c r="E2" s="34"/>
      <c r="F2" s="34"/>
    </row>
    <row r="3" spans="1:21" ht="6" customHeight="1" x14ac:dyDescent="0.35">
      <c r="A3" s="34"/>
      <c r="D3" s="34"/>
      <c r="E3" s="34"/>
      <c r="F3" s="34"/>
      <c r="I3" s="20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1" x14ac:dyDescent="0.3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x14ac:dyDescent="0.3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1" x14ac:dyDescent="0.3">
      <c r="A6" s="82" t="s">
        <v>46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1" ht="8.1" customHeight="1" x14ac:dyDescent="0.3">
      <c r="A7" s="7"/>
      <c r="B7" s="5"/>
      <c r="C7" s="5"/>
      <c r="D7" s="7"/>
      <c r="E7" s="7"/>
      <c r="F7" s="7"/>
      <c r="G7" s="5"/>
      <c r="H7" s="5"/>
      <c r="I7" s="2"/>
      <c r="J7" s="2"/>
      <c r="K7" s="5"/>
      <c r="L7" s="2"/>
      <c r="M7" s="2"/>
      <c r="N7" s="2"/>
      <c r="O7" s="5"/>
      <c r="P7" s="5"/>
      <c r="Q7" s="5"/>
      <c r="R7" s="5"/>
    </row>
    <row r="8" spans="1:21" ht="8.1" customHeight="1" x14ac:dyDescent="0.3">
      <c r="A8" s="7"/>
      <c r="B8" s="5"/>
      <c r="C8" s="5"/>
      <c r="D8" s="7"/>
      <c r="E8" s="7"/>
      <c r="F8" s="7"/>
      <c r="G8" s="5"/>
      <c r="H8" s="5"/>
      <c r="I8" s="2"/>
      <c r="J8" s="2"/>
      <c r="K8" s="2"/>
      <c r="L8" s="2"/>
      <c r="M8" s="2"/>
      <c r="N8" s="2"/>
      <c r="O8" s="5"/>
      <c r="P8" s="5"/>
      <c r="Q8" s="5"/>
      <c r="R8" s="5"/>
    </row>
    <row r="9" spans="1:21" x14ac:dyDescent="0.3">
      <c r="A9" s="82" t="s">
        <v>45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1" ht="8.1" customHeight="1" thickBot="1" x14ac:dyDescent="0.35">
      <c r="A10" s="34"/>
      <c r="D10" s="34"/>
      <c r="E10" s="34"/>
      <c r="F10" s="34"/>
    </row>
    <row r="11" spans="1:21" s="5" customFormat="1" ht="33" customHeight="1" thickBot="1" x14ac:dyDescent="0.35">
      <c r="A11" s="68" t="s">
        <v>44</v>
      </c>
      <c r="B11" s="80" t="s">
        <v>43</v>
      </c>
      <c r="C11" s="81"/>
      <c r="D11" s="80" t="s">
        <v>42</v>
      </c>
      <c r="E11" s="80" t="s">
        <v>41</v>
      </c>
      <c r="F11" s="80" t="s">
        <v>40</v>
      </c>
      <c r="G11" s="68" t="s">
        <v>39</v>
      </c>
      <c r="H11" s="79"/>
      <c r="I11" s="68" t="s">
        <v>38</v>
      </c>
      <c r="J11" s="78" t="s">
        <v>37</v>
      </c>
      <c r="K11" s="77"/>
      <c r="L11" s="77"/>
      <c r="M11" s="77"/>
      <c r="N11" s="77"/>
      <c r="O11" s="77"/>
      <c r="P11" s="76"/>
      <c r="Q11" s="75" t="s">
        <v>36</v>
      </c>
      <c r="R11" s="74"/>
      <c r="S11" s="68" t="s">
        <v>35</v>
      </c>
      <c r="T11" s="68" t="s">
        <v>34</v>
      </c>
      <c r="U11" s="46"/>
    </row>
    <row r="12" spans="1:21" s="5" customFormat="1" ht="48" customHeight="1" thickBot="1" x14ac:dyDescent="0.35">
      <c r="A12" s="67"/>
      <c r="B12" s="72"/>
      <c r="C12" s="73"/>
      <c r="D12" s="72"/>
      <c r="E12" s="72"/>
      <c r="F12" s="72"/>
      <c r="G12" s="67"/>
      <c r="H12" s="71"/>
      <c r="I12" s="67"/>
      <c r="J12" s="70" t="s">
        <v>33</v>
      </c>
      <c r="K12" s="69"/>
      <c r="L12" s="68" t="s">
        <v>32</v>
      </c>
      <c r="M12" s="70" t="s">
        <v>31</v>
      </c>
      <c r="N12" s="69"/>
      <c r="O12" s="68" t="s">
        <v>30</v>
      </c>
      <c r="P12" s="68" t="s">
        <v>29</v>
      </c>
      <c r="Q12" s="68" t="s">
        <v>28</v>
      </c>
      <c r="R12" s="68" t="s">
        <v>27</v>
      </c>
      <c r="S12" s="67"/>
      <c r="T12" s="67"/>
      <c r="U12" s="46"/>
    </row>
    <row r="13" spans="1:21" s="5" customFormat="1" ht="48" customHeight="1" thickBot="1" x14ac:dyDescent="0.35">
      <c r="A13" s="63"/>
      <c r="B13" s="65"/>
      <c r="C13" s="66" t="s">
        <v>26</v>
      </c>
      <c r="D13" s="65"/>
      <c r="E13" s="65"/>
      <c r="F13" s="65"/>
      <c r="G13" s="63"/>
      <c r="H13" s="64" t="s">
        <v>25</v>
      </c>
      <c r="I13" s="63"/>
      <c r="J13" s="64" t="s">
        <v>24</v>
      </c>
      <c r="K13" s="64" t="s">
        <v>23</v>
      </c>
      <c r="L13" s="63"/>
      <c r="M13" s="64" t="s">
        <v>22</v>
      </c>
      <c r="N13" s="64" t="s">
        <v>21</v>
      </c>
      <c r="O13" s="63"/>
      <c r="P13" s="63"/>
      <c r="Q13" s="63"/>
      <c r="R13" s="63"/>
      <c r="S13" s="63"/>
      <c r="T13" s="63"/>
      <c r="U13" s="46"/>
    </row>
    <row r="14" spans="1:21" s="5" customFormat="1" ht="8.1" customHeight="1" x14ac:dyDescent="0.3">
      <c r="A14" s="13"/>
      <c r="B14" s="13"/>
      <c r="C14" s="13"/>
      <c r="D14" s="13"/>
      <c r="E14" s="1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1" s="60" customFormat="1" ht="18" customHeight="1" x14ac:dyDescent="0.3">
      <c r="A15" s="62" t="s">
        <v>18</v>
      </c>
      <c r="B15" s="62"/>
      <c r="C15" s="62"/>
      <c r="D15" s="62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1" s="46" customFormat="1" ht="63.75" customHeight="1" thickBot="1" x14ac:dyDescent="0.35">
      <c r="A16" s="57">
        <v>1</v>
      </c>
      <c r="B16" s="59" t="s">
        <v>20</v>
      </c>
      <c r="C16" s="57" t="s">
        <v>19</v>
      </c>
      <c r="D16" s="58" t="s">
        <v>18</v>
      </c>
      <c r="E16" s="58" t="s">
        <v>17</v>
      </c>
      <c r="F16" s="57" t="s">
        <v>7</v>
      </c>
      <c r="G16" s="55">
        <v>20000</v>
      </c>
      <c r="H16" s="56">
        <v>1854</v>
      </c>
      <c r="I16" s="55">
        <v>0</v>
      </c>
      <c r="J16" s="55">
        <f>+G16*2.87%</f>
        <v>574</v>
      </c>
      <c r="K16" s="55">
        <f>+G16*7.1%</f>
        <v>1419.9999999999998</v>
      </c>
      <c r="L16" s="55">
        <f>+G16*1.15%</f>
        <v>230</v>
      </c>
      <c r="M16" s="55">
        <f>+G16*3.04%</f>
        <v>608</v>
      </c>
      <c r="N16" s="55">
        <f>+G16*7.09%</f>
        <v>1418</v>
      </c>
      <c r="O16" s="51">
        <v>0</v>
      </c>
      <c r="P16" s="55">
        <f>SUM(J16:N16)</f>
        <v>4250</v>
      </c>
      <c r="Q16" s="55">
        <f>+H16+I16+J16+M16+O16</f>
        <v>3036</v>
      </c>
      <c r="R16" s="55">
        <f>+K16+L16+N16</f>
        <v>3068</v>
      </c>
      <c r="S16" s="51">
        <f>+G16-Q16</f>
        <v>16964</v>
      </c>
      <c r="T16" s="17">
        <v>112</v>
      </c>
    </row>
    <row r="17" spans="1:21" s="46" customFormat="1" ht="15.95" customHeight="1" thickBot="1" x14ac:dyDescent="0.35">
      <c r="A17" s="41"/>
      <c r="B17" s="41"/>
      <c r="C17" s="41"/>
      <c r="D17" s="41"/>
      <c r="E17" s="41"/>
      <c r="F17" s="41"/>
      <c r="G17" s="40">
        <f>SUM(G16)</f>
        <v>20000</v>
      </c>
      <c r="H17" s="40">
        <f>SUM(H16)</f>
        <v>1854</v>
      </c>
      <c r="I17" s="40">
        <f>SUM(I16)</f>
        <v>0</v>
      </c>
      <c r="J17" s="40">
        <f>SUM(J16)</f>
        <v>574</v>
      </c>
      <c r="K17" s="40">
        <f>SUM(K16)</f>
        <v>1419.9999999999998</v>
      </c>
      <c r="L17" s="40">
        <f>SUM(L16)</f>
        <v>230</v>
      </c>
      <c r="M17" s="40">
        <f>SUM(M16)</f>
        <v>608</v>
      </c>
      <c r="N17" s="40">
        <f>SUM(N16)</f>
        <v>1418</v>
      </c>
      <c r="O17" s="40">
        <f>SUM(O16)</f>
        <v>0</v>
      </c>
      <c r="P17" s="40">
        <f>SUM(P16)</f>
        <v>4250</v>
      </c>
      <c r="Q17" s="40">
        <f>SUM(Q16)</f>
        <v>3036</v>
      </c>
      <c r="R17" s="40">
        <f>SUM(R16)</f>
        <v>3068</v>
      </c>
      <c r="S17" s="40">
        <f>SUM(S16)</f>
        <v>16964</v>
      </c>
      <c r="T17" s="39"/>
    </row>
    <row r="18" spans="1:21" s="46" customFormat="1" ht="8.1" customHeight="1" x14ac:dyDescent="0.3">
      <c r="A18" s="13"/>
      <c r="B18" s="13"/>
      <c r="C18" s="13"/>
      <c r="D18" s="13"/>
      <c r="E18" s="1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1" s="46" customFormat="1" ht="18" customHeight="1" x14ac:dyDescent="0.3">
      <c r="A19" s="49" t="s">
        <v>15</v>
      </c>
      <c r="B19" s="49"/>
      <c r="C19" s="49"/>
      <c r="D19" s="49"/>
      <c r="E19" s="49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1" s="46" customFormat="1" ht="8.1" customHeight="1" x14ac:dyDescent="0.3">
      <c r="A20" s="13"/>
      <c r="B20" s="13"/>
      <c r="C20" s="13"/>
      <c r="D20" s="13"/>
      <c r="E20" s="1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1" s="46" customFormat="1" ht="45.95" customHeight="1" thickBot="1" x14ac:dyDescent="0.35">
      <c r="A21" s="17">
        <v>1</v>
      </c>
      <c r="B21" s="46" t="s">
        <v>16</v>
      </c>
      <c r="C21" s="17" t="s">
        <v>10</v>
      </c>
      <c r="D21" s="45" t="s">
        <v>15</v>
      </c>
      <c r="E21" s="54" t="s">
        <v>14</v>
      </c>
      <c r="F21" s="17" t="s">
        <v>7</v>
      </c>
      <c r="G21" s="53">
        <v>13000</v>
      </c>
      <c r="H21" s="52">
        <v>1571.73</v>
      </c>
      <c r="I21" s="43">
        <v>0</v>
      </c>
      <c r="J21" s="43">
        <f>+G21*2.87%</f>
        <v>373.1</v>
      </c>
      <c r="K21" s="43">
        <f>+G21*7.1%</f>
        <v>922.99999999999989</v>
      </c>
      <c r="L21" s="43">
        <f>+G21*1.15%</f>
        <v>149.5</v>
      </c>
      <c r="M21" s="43">
        <f>+G21*3.04%</f>
        <v>395.2</v>
      </c>
      <c r="N21" s="43">
        <f>+G21*7.09%</f>
        <v>921.7</v>
      </c>
      <c r="O21" s="51">
        <v>0</v>
      </c>
      <c r="P21" s="43">
        <f>SUM(J21:N21)</f>
        <v>2762.5</v>
      </c>
      <c r="Q21" s="43">
        <f>+H21+I21+J21+M21+O21</f>
        <v>2340.0299999999997</v>
      </c>
      <c r="R21" s="43">
        <f>+K21+L21+N21</f>
        <v>1994.2</v>
      </c>
      <c r="S21" s="50">
        <f>+G21-Q21</f>
        <v>10659.970000000001</v>
      </c>
      <c r="T21" s="17">
        <v>112</v>
      </c>
    </row>
    <row r="22" spans="1:21" s="5" customFormat="1" ht="18" customHeight="1" thickBot="1" x14ac:dyDescent="0.35">
      <c r="A22" s="41"/>
      <c r="B22" s="41"/>
      <c r="C22" s="41"/>
      <c r="D22" s="41"/>
      <c r="E22" s="41"/>
      <c r="F22" s="41"/>
      <c r="G22" s="40">
        <f>SUM(G21:G21)</f>
        <v>13000</v>
      </c>
      <c r="H22" s="40">
        <f>SUM(H21:H21)</f>
        <v>1571.73</v>
      </c>
      <c r="I22" s="40">
        <f>SUM(I21:I21)</f>
        <v>0</v>
      </c>
      <c r="J22" s="40">
        <f>SUM(J21:J21)</f>
        <v>373.1</v>
      </c>
      <c r="K22" s="40">
        <f>SUM(K21:K21)</f>
        <v>922.99999999999989</v>
      </c>
      <c r="L22" s="40">
        <f>SUM(L21:L21)</f>
        <v>149.5</v>
      </c>
      <c r="M22" s="40">
        <f>SUM(M21:M21)</f>
        <v>395.2</v>
      </c>
      <c r="N22" s="40">
        <f>SUM(N21:N21)</f>
        <v>921.7</v>
      </c>
      <c r="O22" s="40">
        <f>SUM(O21:O21)</f>
        <v>0</v>
      </c>
      <c r="P22" s="40">
        <f>SUM(P21:P21)</f>
        <v>2762.5</v>
      </c>
      <c r="Q22" s="40">
        <f>SUM(Q21:Q21)</f>
        <v>2340.0299999999997</v>
      </c>
      <c r="R22" s="40">
        <f>SUM(R21:R21)</f>
        <v>1994.2</v>
      </c>
      <c r="S22" s="40">
        <f>SUM(S21:S21)</f>
        <v>10659.970000000001</v>
      </c>
      <c r="T22" s="39"/>
    </row>
    <row r="23" spans="1:21" ht="8.1" customHeight="1" x14ac:dyDescent="0.3"/>
    <row r="24" spans="1:21" s="5" customFormat="1" ht="18" customHeight="1" x14ac:dyDescent="0.3">
      <c r="A24" s="49" t="s">
        <v>9</v>
      </c>
      <c r="B24" s="49"/>
      <c r="C24" s="49"/>
      <c r="D24" s="49"/>
      <c r="E24" s="49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1" s="5" customFormat="1" ht="8.1" customHeight="1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1" s="5" customFormat="1" ht="36" customHeight="1" x14ac:dyDescent="0.3">
      <c r="A26" s="17">
        <v>1</v>
      </c>
      <c r="B26" s="46" t="s">
        <v>13</v>
      </c>
      <c r="C26" s="7" t="s">
        <v>10</v>
      </c>
      <c r="D26" s="45" t="s">
        <v>9</v>
      </c>
      <c r="E26" s="45" t="s">
        <v>12</v>
      </c>
      <c r="F26" s="7" t="s">
        <v>7</v>
      </c>
      <c r="G26" s="2">
        <v>8500</v>
      </c>
      <c r="H26" s="3">
        <v>442.65</v>
      </c>
      <c r="I26" s="2">
        <v>0</v>
      </c>
      <c r="J26" s="2">
        <f>+G26*2.87%</f>
        <v>243.95</v>
      </c>
      <c r="K26" s="43">
        <f>+G26*7.1%</f>
        <v>603.5</v>
      </c>
      <c r="L26" s="43">
        <f>+G26*1.15%</f>
        <v>97.75</v>
      </c>
      <c r="M26" s="2">
        <f>+G26*3.04%</f>
        <v>258.39999999999998</v>
      </c>
      <c r="N26" s="43">
        <f>+G26*7.09%</f>
        <v>602.65000000000009</v>
      </c>
      <c r="O26" s="42">
        <v>0</v>
      </c>
      <c r="P26" s="2">
        <f>SUM(J26:N26)</f>
        <v>1806.25</v>
      </c>
      <c r="Q26" s="2">
        <f>+H26+I26+J26+M26+O26</f>
        <v>944.99999999999989</v>
      </c>
      <c r="R26" s="2">
        <f>+K26+L26+N26</f>
        <v>1303.9000000000001</v>
      </c>
      <c r="S26" s="21">
        <f>+G26-Q26</f>
        <v>7555</v>
      </c>
      <c r="T26" s="7">
        <v>112</v>
      </c>
      <c r="U26" s="21"/>
    </row>
    <row r="27" spans="1:21" s="5" customFormat="1" ht="36" customHeight="1" thickBot="1" x14ac:dyDescent="0.35">
      <c r="A27" s="17">
        <v>2</v>
      </c>
      <c r="B27" s="46" t="s">
        <v>11</v>
      </c>
      <c r="C27" s="17" t="s">
        <v>10</v>
      </c>
      <c r="D27" s="45" t="s">
        <v>9</v>
      </c>
      <c r="E27" s="45" t="s">
        <v>8</v>
      </c>
      <c r="F27" s="17" t="s">
        <v>7</v>
      </c>
      <c r="G27" s="20">
        <v>25000</v>
      </c>
      <c r="H27" s="44">
        <v>442.65</v>
      </c>
      <c r="I27" s="2">
        <v>0</v>
      </c>
      <c r="J27" s="2">
        <f>+G27*2.87%</f>
        <v>717.5</v>
      </c>
      <c r="K27" s="2">
        <f>+G27*7.1%</f>
        <v>1774.9999999999998</v>
      </c>
      <c r="L27" s="2">
        <f>+G27*1.15%</f>
        <v>287.5</v>
      </c>
      <c r="M27" s="2">
        <f>+G27*3.04%</f>
        <v>760</v>
      </c>
      <c r="N27" s="43">
        <f>+G27*7.09%</f>
        <v>1772.5000000000002</v>
      </c>
      <c r="O27" s="42">
        <v>0</v>
      </c>
      <c r="P27" s="2">
        <f>SUM(J27:N27)</f>
        <v>5312.5</v>
      </c>
      <c r="Q27" s="2">
        <f>+H27+I27+J27+M27+O27</f>
        <v>1920.15</v>
      </c>
      <c r="R27" s="2">
        <f>+K27+L27+N27</f>
        <v>3835</v>
      </c>
      <c r="S27" s="21">
        <f>+G27-Q27</f>
        <v>23079.85</v>
      </c>
      <c r="T27" s="7">
        <v>112</v>
      </c>
    </row>
    <row r="28" spans="1:21" s="5" customFormat="1" ht="18" customHeight="1" thickBot="1" x14ac:dyDescent="0.35">
      <c r="A28" s="41"/>
      <c r="B28" s="41"/>
      <c r="C28" s="41"/>
      <c r="D28" s="41"/>
      <c r="E28" s="41"/>
      <c r="F28" s="41"/>
      <c r="G28" s="40">
        <f>SUM(G26:G27)</f>
        <v>33500</v>
      </c>
      <c r="H28" s="40">
        <f>SUM(H26:H27)</f>
        <v>885.3</v>
      </c>
      <c r="I28" s="40">
        <f>SUM(I26:I27)</f>
        <v>0</v>
      </c>
      <c r="J28" s="40">
        <f>SUM(J26:J27)</f>
        <v>961.45</v>
      </c>
      <c r="K28" s="40">
        <f>SUM(K26:K27)</f>
        <v>2378.5</v>
      </c>
      <c r="L28" s="40">
        <f>SUM(L26:L27)</f>
        <v>385.25</v>
      </c>
      <c r="M28" s="40">
        <f>SUM(M26:M27)</f>
        <v>1018.4</v>
      </c>
      <c r="N28" s="40">
        <f>SUM(N26:N27)</f>
        <v>2375.1500000000005</v>
      </c>
      <c r="O28" s="40">
        <f>SUM(O26:O27)</f>
        <v>0</v>
      </c>
      <c r="P28" s="40">
        <f>SUM(P26:P27)</f>
        <v>7118.75</v>
      </c>
      <c r="Q28" s="40">
        <f>SUM(Q26:Q27)</f>
        <v>2865.15</v>
      </c>
      <c r="R28" s="40">
        <f>SUM(R26:R27)</f>
        <v>5138.8999999999996</v>
      </c>
      <c r="S28" s="40">
        <f>SUM(S26:S27)</f>
        <v>30634.85</v>
      </c>
      <c r="T28" s="39"/>
      <c r="U28" s="21"/>
    </row>
    <row r="29" spans="1:21" ht="8.1" customHeight="1" thickBot="1" x14ac:dyDescent="0.35"/>
    <row r="30" spans="1:21" ht="15.75" thickBot="1" x14ac:dyDescent="0.35">
      <c r="A30" s="38">
        <f>+A16+A21+A27</f>
        <v>4</v>
      </c>
      <c r="B30" s="37" t="s">
        <v>6</v>
      </c>
      <c r="C30" s="37"/>
      <c r="D30" s="37"/>
      <c r="E30" s="37"/>
      <c r="F30" s="37"/>
      <c r="G30" s="36">
        <f>+G17+G22+G28</f>
        <v>66500</v>
      </c>
      <c r="H30" s="36">
        <f>+H17+H22+H28</f>
        <v>4311.03</v>
      </c>
      <c r="I30" s="36">
        <f>+I17+I22+I28</f>
        <v>0</v>
      </c>
      <c r="J30" s="36">
        <f>+J17+J22+J28</f>
        <v>1908.5500000000002</v>
      </c>
      <c r="K30" s="36">
        <f>+K17+K22+K28</f>
        <v>4721.5</v>
      </c>
      <c r="L30" s="36">
        <f>+L17+L22+L28</f>
        <v>764.75</v>
      </c>
      <c r="M30" s="36">
        <f>+M17+M22+M28</f>
        <v>2021.6</v>
      </c>
      <c r="N30" s="36">
        <f>+N17+N22+N28</f>
        <v>4714.8500000000004</v>
      </c>
      <c r="O30" s="36">
        <f>+O17+O22+O28</f>
        <v>0</v>
      </c>
      <c r="P30" s="36">
        <f>+P17+P22+P28</f>
        <v>14131.25</v>
      </c>
      <c r="Q30" s="36">
        <f>+Q17+Q22+Q28</f>
        <v>8241.18</v>
      </c>
      <c r="R30" s="36">
        <f>+R17+R22+R28</f>
        <v>10201.099999999999</v>
      </c>
      <c r="S30" s="36">
        <f>+S17+S22+S28</f>
        <v>58258.82</v>
      </c>
      <c r="T30" s="35"/>
    </row>
    <row r="31" spans="1:21" x14ac:dyDescent="0.3">
      <c r="A31" s="34"/>
      <c r="D31" s="34"/>
      <c r="E31" s="34"/>
      <c r="I31" s="20"/>
      <c r="J31" s="20"/>
      <c r="K31" s="33"/>
      <c r="L31" s="20"/>
      <c r="M31" s="20"/>
      <c r="N31" s="20"/>
    </row>
    <row r="32" spans="1:21" x14ac:dyDescent="0.3">
      <c r="A32" s="34"/>
      <c r="C32" s="24"/>
      <c r="D32" s="34"/>
      <c r="E32" s="34"/>
      <c r="I32" s="20"/>
      <c r="J32" s="20"/>
      <c r="K32" s="33"/>
      <c r="L32" s="20"/>
      <c r="M32" s="20"/>
      <c r="N32" s="20"/>
    </row>
    <row r="33" spans="1:17" x14ac:dyDescent="0.3">
      <c r="A33" s="32" t="s">
        <v>5</v>
      </c>
      <c r="B33" s="32"/>
      <c r="C33" s="31"/>
      <c r="D33" s="30"/>
      <c r="E33" s="30"/>
      <c r="F33" s="30"/>
      <c r="G33" s="29"/>
      <c r="H33" s="28"/>
      <c r="I33" s="28"/>
      <c r="J33" s="28"/>
      <c r="K33" s="27" t="s">
        <v>4</v>
      </c>
      <c r="L33" s="27"/>
      <c r="M33" s="27"/>
      <c r="N33" s="27"/>
      <c r="O33" s="26"/>
      <c r="P33" s="25"/>
      <c r="Q33" s="25"/>
    </row>
    <row r="34" spans="1:17" x14ac:dyDescent="0.3">
      <c r="A34" s="7"/>
      <c r="B34" s="24"/>
      <c r="C34" s="4"/>
      <c r="D34" s="11"/>
      <c r="E34" s="11"/>
      <c r="F34" s="17"/>
      <c r="G34" s="9"/>
      <c r="H34" s="23">
        <f>+H33-H31</f>
        <v>0</v>
      </c>
      <c r="I34" s="2"/>
      <c r="J34" s="2"/>
      <c r="K34" s="21"/>
      <c r="L34" s="22"/>
      <c r="M34" s="21"/>
      <c r="N34" s="2"/>
      <c r="O34" s="3"/>
      <c r="P34" s="20"/>
    </row>
    <row r="35" spans="1:17" ht="15.75" thickBot="1" x14ac:dyDescent="0.35">
      <c r="A35" s="19"/>
      <c r="B35" s="18"/>
      <c r="C35" s="4"/>
      <c r="D35" s="13"/>
      <c r="E35" s="13"/>
      <c r="F35" s="17"/>
      <c r="G35" s="9"/>
      <c r="H35" s="4"/>
      <c r="I35" s="2"/>
      <c r="J35" s="2"/>
      <c r="K35" s="15"/>
      <c r="L35" s="16"/>
      <c r="M35" s="15"/>
      <c r="N35" s="14"/>
      <c r="O35" s="3"/>
    </row>
    <row r="36" spans="1:17" x14ac:dyDescent="0.3">
      <c r="A36" s="6" t="s">
        <v>3</v>
      </c>
      <c r="B36" s="6"/>
      <c r="C36" s="4"/>
      <c r="D36" s="13"/>
      <c r="E36" s="13"/>
      <c r="F36" s="12"/>
      <c r="G36" s="9"/>
      <c r="H36" s="4"/>
      <c r="I36" s="2"/>
      <c r="J36" s="2"/>
      <c r="K36" s="8" t="s">
        <v>2</v>
      </c>
      <c r="L36" s="8"/>
      <c r="M36" s="8"/>
      <c r="N36" s="8"/>
      <c r="O36" s="3"/>
    </row>
    <row r="37" spans="1:17" x14ac:dyDescent="0.3">
      <c r="A37" s="6" t="s">
        <v>1</v>
      </c>
      <c r="B37" s="6"/>
      <c r="C37" s="4"/>
      <c r="D37" s="11"/>
      <c r="E37" s="11"/>
      <c r="F37" s="10"/>
      <c r="G37" s="9"/>
      <c r="H37" s="4"/>
      <c r="I37" s="2"/>
      <c r="J37" s="2"/>
      <c r="K37" s="8" t="s">
        <v>0</v>
      </c>
      <c r="L37" s="8"/>
      <c r="M37" s="8"/>
      <c r="N37" s="8"/>
      <c r="O37" s="3"/>
    </row>
    <row r="38" spans="1:17" x14ac:dyDescent="0.3">
      <c r="A38" s="7"/>
      <c r="B38" s="5"/>
      <c r="C38" s="5"/>
      <c r="D38" s="6"/>
      <c r="E38" s="6"/>
      <c r="F38" s="5"/>
      <c r="H38" s="4"/>
      <c r="I38" s="2"/>
      <c r="J38" s="2"/>
      <c r="K38" s="2"/>
      <c r="L38" s="3"/>
      <c r="M38" s="2"/>
      <c r="N38" s="2"/>
      <c r="O38" s="2"/>
      <c r="P38" s="2"/>
    </row>
  </sheetData>
  <mergeCells count="39">
    <mergeCell ref="P12:P13"/>
    <mergeCell ref="A17:F17"/>
    <mergeCell ref="A4:T4"/>
    <mergeCell ref="A5:T5"/>
    <mergeCell ref="A6:T6"/>
    <mergeCell ref="A9:T9"/>
    <mergeCell ref="A11:A13"/>
    <mergeCell ref="S11:S13"/>
    <mergeCell ref="R12:R13"/>
    <mergeCell ref="J3:T3"/>
    <mergeCell ref="A19:E19"/>
    <mergeCell ref="A22:F22"/>
    <mergeCell ref="M12:N12"/>
    <mergeCell ref="D11:D13"/>
    <mergeCell ref="L12:L13"/>
    <mergeCell ref="F11:F13"/>
    <mergeCell ref="T11:T13"/>
    <mergeCell ref="O12:O13"/>
    <mergeCell ref="Q12:Q13"/>
    <mergeCell ref="D38:E38"/>
    <mergeCell ref="A37:B37"/>
    <mergeCell ref="D37:E37"/>
    <mergeCell ref="K37:N37"/>
    <mergeCell ref="K33:N33"/>
    <mergeCell ref="E11:E13"/>
    <mergeCell ref="B30:F30"/>
    <mergeCell ref="D34:E34"/>
    <mergeCell ref="A15:E15"/>
    <mergeCell ref="K36:N36"/>
    <mergeCell ref="Q11:R11"/>
    <mergeCell ref="A36:B36"/>
    <mergeCell ref="A28:F28"/>
    <mergeCell ref="A33:B33"/>
    <mergeCell ref="G11:G13"/>
    <mergeCell ref="I11:I13"/>
    <mergeCell ref="J11:P11"/>
    <mergeCell ref="J12:K12"/>
    <mergeCell ref="A24:E24"/>
    <mergeCell ref="B11:B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horizontalDpi="300" verticalDpi="300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SEPTIEMBRE 23</vt:lpstr>
      <vt:lpstr>'NOMINA INTERINATO SEPTIEMBRE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2023-10-17T19:45:43Z</dcterms:created>
  <dcterms:modified xsi:type="dcterms:W3CDTF">2023-10-17T19:46:05Z</dcterms:modified>
</cp:coreProperties>
</file>