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Noviembre\"/>
    </mc:Choice>
  </mc:AlternateContent>
  <bookViews>
    <workbookView xWindow="0" yWindow="0" windowWidth="24000" windowHeight="9135"/>
  </bookViews>
  <sheets>
    <sheet name="NOMINA INTERINATO NOVIEMBRE 23" sheetId="1" r:id="rId1"/>
  </sheets>
  <definedNames>
    <definedName name="_xlnm.Print_Area" localSheetId="0">'NOMINA INTERINATO NOVIEMBRE 23'!$A$1:$T$38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A30" i="1"/>
  <c r="O28" i="1"/>
  <c r="I28" i="1"/>
  <c r="H28" i="1"/>
  <c r="G28" i="1"/>
  <c r="Q27" i="1"/>
  <c r="S27" i="1" s="1"/>
  <c r="N27" i="1"/>
  <c r="M27" i="1"/>
  <c r="L27" i="1"/>
  <c r="L28" i="1" s="1"/>
  <c r="K27" i="1"/>
  <c r="J27" i="1"/>
  <c r="P27" i="1" s="1"/>
  <c r="R26" i="1"/>
  <c r="N26" i="1"/>
  <c r="N28" i="1" s="1"/>
  <c r="M26" i="1"/>
  <c r="M28" i="1" s="1"/>
  <c r="L26" i="1"/>
  <c r="K26" i="1"/>
  <c r="K28" i="1" s="1"/>
  <c r="J26" i="1"/>
  <c r="Q26" i="1" s="1"/>
  <c r="O22" i="1"/>
  <c r="O30" i="1" s="1"/>
  <c r="I22" i="1"/>
  <c r="H22" i="1"/>
  <c r="H30" i="1" s="1"/>
  <c r="G22" i="1"/>
  <c r="G30" i="1" s="1"/>
  <c r="Q21" i="1"/>
  <c r="S21" i="1" s="1"/>
  <c r="S22" i="1" s="1"/>
  <c r="N21" i="1"/>
  <c r="N22" i="1" s="1"/>
  <c r="M21" i="1"/>
  <c r="M22" i="1" s="1"/>
  <c r="L21" i="1"/>
  <c r="L22" i="1" s="1"/>
  <c r="K21" i="1"/>
  <c r="R21" i="1" s="1"/>
  <c r="R22" i="1" s="1"/>
  <c r="J21" i="1"/>
  <c r="J22" i="1" s="1"/>
  <c r="O17" i="1"/>
  <c r="K17" i="1"/>
  <c r="I17" i="1"/>
  <c r="I30" i="1" s="1"/>
  <c r="H17" i="1"/>
  <c r="G17" i="1"/>
  <c r="R16" i="1"/>
  <c r="R17" i="1" s="1"/>
  <c r="N16" i="1"/>
  <c r="N17" i="1" s="1"/>
  <c r="N30" i="1" s="1"/>
  <c r="M16" i="1"/>
  <c r="M17" i="1" s="1"/>
  <c r="L16" i="1"/>
  <c r="L17" i="1" s="1"/>
  <c r="K16" i="1"/>
  <c r="J16" i="1"/>
  <c r="J17" i="1" s="1"/>
  <c r="J30" i="1" l="1"/>
  <c r="Q28" i="1"/>
  <c r="S26" i="1"/>
  <c r="S28" i="1" s="1"/>
  <c r="L30" i="1"/>
  <c r="R28" i="1"/>
  <c r="R30" i="1" s="1"/>
  <c r="M30" i="1"/>
  <c r="R27" i="1"/>
  <c r="P16" i="1"/>
  <c r="P17" i="1" s="1"/>
  <c r="Q22" i="1"/>
  <c r="P26" i="1"/>
  <c r="P28" i="1" s="1"/>
  <c r="J28" i="1"/>
  <c r="Q16" i="1"/>
  <c r="P21" i="1"/>
  <c r="P22" i="1" s="1"/>
  <c r="K22" i="1"/>
  <c r="K30" i="1" s="1"/>
  <c r="P30" i="1" l="1"/>
  <c r="S16" i="1"/>
  <c r="S17" i="1" s="1"/>
  <c r="S30" i="1" s="1"/>
  <c r="Q17" i="1"/>
  <c r="Q30" i="1" s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<sst xmlns="http://schemas.openxmlformats.org/spreadsheetml/2006/main" count="58" uniqueCount="49">
  <si>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PROGRAMA DE MEDICAMENTOS ESENCIALES </t>
  </si>
  <si>
    <t>CENTRAL DE APOYO LOGÍSTICO</t>
  </si>
  <si>
    <t>PROMESE CAL</t>
  </si>
  <si>
    <t>NOMINA PERSONAL INTERINATO CORRESPONDIENTE AL MES DE OCTUBRE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</si>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</sst>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3</xdr:col>
      <xdr:colOff>161925</xdr:colOff>
      <xdr:row>7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46101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504825</xdr:colOff>
      <xdr:row>7</xdr:row>
      <xdr:rowOff>38100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638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zoomScaleNormal="100" workbookViewId="0">
      <selection activeCell="A19" sqref="A19:E19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9">
        <v>1571.73</v>
      </c>
      <c r="I21" s="50">
        <v>0</v>
      </c>
      <c r="J21" s="50">
        <f>+G21*2.87%</f>
        <v>373.1</v>
      </c>
      <c r="K21" s="50">
        <f>+G21*7.1%</f>
        <v>922.99999999999989</v>
      </c>
      <c r="L21" s="50">
        <f>+G21*1.15%</f>
        <v>149.5</v>
      </c>
      <c r="M21" s="50">
        <f>+G21*3.04%</f>
        <v>395.2</v>
      </c>
      <c r="N21" s="50">
        <f>+G21*7.09%</f>
        <v>921.7</v>
      </c>
      <c r="O21" s="39">
        <v>0</v>
      </c>
      <c r="P21" s="50">
        <f>SUM(J21:N21)</f>
        <v>2762.5</v>
      </c>
      <c r="Q21" s="50">
        <f>+H21+I21+J21+M21+O21</f>
        <v>2340.0299999999997</v>
      </c>
      <c r="R21" s="50">
        <f>+K21+L21+N21</f>
        <v>1994.2</v>
      </c>
      <c r="S21" s="51">
        <f>+G21-Q21</f>
        <v>10659.970000000001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1571.73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2340.0299999999997</v>
      </c>
      <c r="R22" s="42">
        <f t="shared" si="1"/>
        <v>1994.2</v>
      </c>
      <c r="S22" s="42">
        <f t="shared" si="1"/>
        <v>10659.970000000001</v>
      </c>
      <c r="T22" s="43"/>
    </row>
    <row r="23" spans="1:21" ht="8.1" customHeight="1" x14ac:dyDescent="0.3"/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36" customHeight="1" x14ac:dyDescent="0.3">
      <c r="A26" s="40">
        <v>1</v>
      </c>
      <c r="B26" s="18" t="s">
        <v>38</v>
      </c>
      <c r="C26" s="6" t="s">
        <v>35</v>
      </c>
      <c r="D26" s="46" t="s">
        <v>37</v>
      </c>
      <c r="E26" s="46" t="s">
        <v>39</v>
      </c>
      <c r="F26" s="6" t="s">
        <v>32</v>
      </c>
      <c r="G26" s="8">
        <v>8500</v>
      </c>
      <c r="H26" s="52">
        <v>442.65</v>
      </c>
      <c r="I26" s="8">
        <v>0</v>
      </c>
      <c r="J26" s="8">
        <f>+G26*2.87%</f>
        <v>243.95</v>
      </c>
      <c r="K26" s="50">
        <f>+G26*7.1%</f>
        <v>603.5</v>
      </c>
      <c r="L26" s="50">
        <f>+G26*1.15%</f>
        <v>97.75</v>
      </c>
      <c r="M26" s="8">
        <f>+G26*3.04%</f>
        <v>258.39999999999998</v>
      </c>
      <c r="N26" s="50">
        <f>+G26*7.09%</f>
        <v>602.65000000000009</v>
      </c>
      <c r="O26" s="53">
        <v>0</v>
      </c>
      <c r="P26" s="8">
        <f>SUM(J26:N26)</f>
        <v>1806.25</v>
      </c>
      <c r="Q26" s="8">
        <f>+H26+I26+J26+M26+O26</f>
        <v>944.99999999999989</v>
      </c>
      <c r="R26" s="8">
        <f>+K26+L26+N26</f>
        <v>1303.9000000000001</v>
      </c>
      <c r="S26" s="54">
        <f>+G26-Q26</f>
        <v>7555</v>
      </c>
      <c r="T26" s="6">
        <v>112</v>
      </c>
      <c r="U26" s="54"/>
    </row>
    <row r="27" spans="1:21" s="7" customFormat="1" ht="36" customHeight="1" thickBot="1" x14ac:dyDescent="0.35">
      <c r="A27" s="40">
        <v>2</v>
      </c>
      <c r="B27" s="18" t="s">
        <v>40</v>
      </c>
      <c r="C27" s="40" t="s">
        <v>35</v>
      </c>
      <c r="D27" s="46" t="s">
        <v>37</v>
      </c>
      <c r="E27" s="46" t="s">
        <v>41</v>
      </c>
      <c r="F27" s="40" t="s">
        <v>32</v>
      </c>
      <c r="G27" s="3">
        <v>25000</v>
      </c>
      <c r="H27" s="55">
        <v>442.65</v>
      </c>
      <c r="I27" s="8">
        <v>0</v>
      </c>
      <c r="J27" s="8">
        <f>+G27*2.87%</f>
        <v>717.5</v>
      </c>
      <c r="K27" s="8">
        <f>+G27*7.1%</f>
        <v>1774.9999999999998</v>
      </c>
      <c r="L27" s="8">
        <f>+G27*1.15%</f>
        <v>287.5</v>
      </c>
      <c r="M27" s="8">
        <f>+G27*3.04%</f>
        <v>760</v>
      </c>
      <c r="N27" s="50">
        <f>+G27*7.09%</f>
        <v>1772.5000000000002</v>
      </c>
      <c r="O27" s="53">
        <v>0</v>
      </c>
      <c r="P27" s="8">
        <f>SUM(J27:N27)</f>
        <v>5312.5</v>
      </c>
      <c r="Q27" s="8">
        <f>+H27+I27+J27+M27+O27</f>
        <v>1920.15</v>
      </c>
      <c r="R27" s="8">
        <f>+K27+L27+N27</f>
        <v>3835</v>
      </c>
      <c r="S27" s="54">
        <f>+G27-Q27</f>
        <v>23079.85</v>
      </c>
      <c r="T27" s="6">
        <v>112</v>
      </c>
    </row>
    <row r="28" spans="1:21" s="7" customFormat="1" ht="18" customHeight="1" thickBot="1" x14ac:dyDescent="0.35">
      <c r="A28" s="41"/>
      <c r="B28" s="41"/>
      <c r="C28" s="41"/>
      <c r="D28" s="41"/>
      <c r="E28" s="41"/>
      <c r="F28" s="41"/>
      <c r="G28" s="42">
        <f>SUM(G26:G27)</f>
        <v>33500</v>
      </c>
      <c r="H28" s="42">
        <f t="shared" ref="H28:S28" si="2">SUM(H26:H27)</f>
        <v>885.3</v>
      </c>
      <c r="I28" s="42">
        <f t="shared" si="2"/>
        <v>0</v>
      </c>
      <c r="J28" s="42">
        <f t="shared" si="2"/>
        <v>961.45</v>
      </c>
      <c r="K28" s="42">
        <f t="shared" si="2"/>
        <v>2378.5</v>
      </c>
      <c r="L28" s="42">
        <f t="shared" si="2"/>
        <v>385.25</v>
      </c>
      <c r="M28" s="42">
        <f t="shared" si="2"/>
        <v>1018.4</v>
      </c>
      <c r="N28" s="42">
        <f t="shared" si="2"/>
        <v>2375.1500000000005</v>
      </c>
      <c r="O28" s="42">
        <f t="shared" si="2"/>
        <v>0</v>
      </c>
      <c r="P28" s="42">
        <f t="shared" si="2"/>
        <v>7118.75</v>
      </c>
      <c r="Q28" s="42">
        <f t="shared" si="2"/>
        <v>2865.15</v>
      </c>
      <c r="R28" s="42">
        <f t="shared" si="2"/>
        <v>5138.8999999999996</v>
      </c>
      <c r="S28" s="42">
        <f t="shared" si="2"/>
        <v>30634.85</v>
      </c>
      <c r="T28" s="43"/>
      <c r="U28" s="54"/>
    </row>
    <row r="29" spans="1:21" ht="8.1" customHeight="1" thickBot="1" x14ac:dyDescent="0.35"/>
    <row r="30" spans="1:21" ht="15.75" thickBot="1" x14ac:dyDescent="0.35">
      <c r="A30" s="56">
        <f>+A16+A21+A27</f>
        <v>4</v>
      </c>
      <c r="B30" s="57" t="s">
        <v>42</v>
      </c>
      <c r="C30" s="57"/>
      <c r="D30" s="57"/>
      <c r="E30" s="57"/>
      <c r="F30" s="57"/>
      <c r="G30" s="58">
        <f>+G17+G22+G28</f>
        <v>66500</v>
      </c>
      <c r="H30" s="58">
        <f t="shared" ref="H30:S30" si="3">+H17+H22+H28</f>
        <v>4311.03</v>
      </c>
      <c r="I30" s="58">
        <f t="shared" si="3"/>
        <v>0</v>
      </c>
      <c r="J30" s="58">
        <f t="shared" si="3"/>
        <v>1908.5500000000002</v>
      </c>
      <c r="K30" s="58">
        <f t="shared" si="3"/>
        <v>4721.5</v>
      </c>
      <c r="L30" s="58">
        <f t="shared" si="3"/>
        <v>764.75</v>
      </c>
      <c r="M30" s="58">
        <f t="shared" si="3"/>
        <v>2021.6</v>
      </c>
      <c r="N30" s="58">
        <f t="shared" si="3"/>
        <v>4714.8500000000004</v>
      </c>
      <c r="O30" s="58">
        <f t="shared" si="3"/>
        <v>0</v>
      </c>
      <c r="P30" s="58">
        <f t="shared" si="3"/>
        <v>14131.25</v>
      </c>
      <c r="Q30" s="58">
        <f t="shared" si="3"/>
        <v>8241.18</v>
      </c>
      <c r="R30" s="58">
        <f t="shared" si="3"/>
        <v>10201.099999999999</v>
      </c>
      <c r="S30" s="58">
        <f t="shared" si="3"/>
        <v>58258.82</v>
      </c>
      <c r="T30" s="59"/>
    </row>
    <row r="31" spans="1:21" x14ac:dyDescent="0.3">
      <c r="A31" s="2"/>
      <c r="D31" s="2"/>
      <c r="E31" s="2"/>
      <c r="I31" s="3"/>
      <c r="J31" s="3"/>
      <c r="K31" s="60"/>
      <c r="L31" s="3"/>
      <c r="M31" s="3"/>
      <c r="N31" s="3"/>
    </row>
    <row r="32" spans="1:21" x14ac:dyDescent="0.3">
      <c r="A32" s="2"/>
      <c r="C32" s="61"/>
      <c r="D32" s="2"/>
      <c r="E32" s="2"/>
      <c r="I32" s="3"/>
      <c r="J32" s="3"/>
      <c r="K32" s="60"/>
      <c r="L32" s="3"/>
      <c r="M32" s="3"/>
      <c r="N32" s="3"/>
    </row>
    <row r="33" spans="1:17" x14ac:dyDescent="0.3">
      <c r="A33" s="62" t="s">
        <v>43</v>
      </c>
      <c r="B33" s="62"/>
      <c r="C33" s="63"/>
      <c r="D33" s="64"/>
      <c r="E33" s="64"/>
      <c r="F33" s="64"/>
      <c r="G33" s="65"/>
      <c r="H33" s="66"/>
      <c r="I33" s="66"/>
      <c r="J33" s="66"/>
      <c r="K33" s="67" t="s">
        <v>44</v>
      </c>
      <c r="L33" s="67"/>
      <c r="M33" s="67"/>
      <c r="N33" s="67"/>
      <c r="O33" s="68"/>
      <c r="P33" s="69"/>
      <c r="Q33" s="69"/>
    </row>
    <row r="34" spans="1:17" x14ac:dyDescent="0.3">
      <c r="A34" s="6"/>
      <c r="B34" s="61"/>
      <c r="C34" s="70"/>
      <c r="D34" s="71"/>
      <c r="E34" s="71"/>
      <c r="F34" s="40"/>
      <c r="G34" s="72"/>
      <c r="H34" s="73">
        <f>+H33-H31</f>
        <v>0</v>
      </c>
      <c r="I34" s="8"/>
      <c r="J34" s="8"/>
      <c r="K34" s="54"/>
      <c r="L34" s="74"/>
      <c r="M34" s="54"/>
      <c r="N34" s="8"/>
      <c r="O34" s="52"/>
      <c r="P34" s="3"/>
    </row>
    <row r="35" spans="1:17" ht="15.75" thickBot="1" x14ac:dyDescent="0.35">
      <c r="A35" s="75"/>
      <c r="B35" s="76"/>
      <c r="C35" s="70"/>
      <c r="D35" s="29"/>
      <c r="E35" s="29"/>
      <c r="F35" s="40"/>
      <c r="G35" s="72"/>
      <c r="H35" s="70"/>
      <c r="I35" s="8"/>
      <c r="J35" s="8"/>
      <c r="K35" s="77"/>
      <c r="L35" s="78"/>
      <c r="M35" s="77"/>
      <c r="N35" s="79"/>
      <c r="O35" s="52"/>
    </row>
    <row r="36" spans="1:17" x14ac:dyDescent="0.3">
      <c r="A36" s="80" t="s">
        <v>45</v>
      </c>
      <c r="B36" s="80"/>
      <c r="C36" s="70"/>
      <c r="D36" s="29"/>
      <c r="E36" s="29"/>
      <c r="F36" s="81"/>
      <c r="G36" s="72"/>
      <c r="H36" s="70"/>
      <c r="I36" s="8"/>
      <c r="J36" s="8"/>
      <c r="K36" s="82" t="s">
        <v>46</v>
      </c>
      <c r="L36" s="82"/>
      <c r="M36" s="82"/>
      <c r="N36" s="82"/>
      <c r="O36" s="52"/>
    </row>
    <row r="37" spans="1:17" x14ac:dyDescent="0.3">
      <c r="A37" s="80" t="s">
        <v>47</v>
      </c>
      <c r="B37" s="80"/>
      <c r="C37" s="70"/>
      <c r="D37" s="71"/>
      <c r="E37" s="71"/>
      <c r="F37" s="83"/>
      <c r="G37" s="72"/>
      <c r="H37" s="70"/>
      <c r="I37" s="8"/>
      <c r="J37" s="8"/>
      <c r="K37" s="82" t="s">
        <v>48</v>
      </c>
      <c r="L37" s="82"/>
      <c r="M37" s="82"/>
      <c r="N37" s="82"/>
      <c r="O37" s="52"/>
    </row>
    <row r="38" spans="1:17" x14ac:dyDescent="0.3">
      <c r="A38" s="6"/>
      <c r="B38" s="7"/>
      <c r="C38" s="7"/>
      <c r="D38" s="80"/>
      <c r="E38" s="80"/>
      <c r="F38" s="7"/>
      <c r="H38" s="70"/>
      <c r="I38" s="8"/>
      <c r="J38" s="8"/>
      <c r="K38" s="8"/>
      <c r="L38" s="52"/>
      <c r="M38" s="8"/>
      <c r="N38" s="8"/>
      <c r="O38" s="8"/>
      <c r="P38" s="8"/>
    </row>
  </sheetData>
  <mergeCells count="39">
    <mergeCell ref="D38:E38"/>
    <mergeCell ref="D34:E34"/>
    <mergeCell ref="A36:B36"/>
    <mergeCell ref="K36:N36"/>
    <mergeCell ref="A37:B37"/>
    <mergeCell ref="D37:E37"/>
    <mergeCell ref="K37:N37"/>
    <mergeCell ref="A22:F22"/>
    <mergeCell ref="A24:E24"/>
    <mergeCell ref="A28:F28"/>
    <mergeCell ref="B30:F30"/>
    <mergeCell ref="A33:B33"/>
    <mergeCell ref="K33:N33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55" orientation="landscape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NOVIEMBRE 23</vt:lpstr>
      <vt:lpstr>'NOMINA INTERINATO NOVIEMBRE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2023-12-13T12:53:06Z</dcterms:created>
  <dcterms:modified xsi:type="dcterms:W3CDTF">2023-12-13T12:54:04Z</dcterms:modified>
</cp:coreProperties>
</file>